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Cosmos Bank (CB)\Fort Branch\Rajesh Chandrakant Kajari - Flat\"/>
    </mc:Choice>
  </mc:AlternateContent>
  <xr:revisionPtr revIDLastSave="0" documentId="13_ncr:1_{ECBE003D-B2FD-45E6-86D7-C6650BAC3FE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5" i="23" l="1"/>
  <c r="I26" i="23"/>
  <c r="I27" i="23"/>
  <c r="I28" i="23"/>
  <c r="I29" i="23"/>
  <c r="I30" i="23"/>
  <c r="I31" i="23"/>
  <c r="I32" i="23"/>
  <c r="I33" i="23"/>
  <c r="I34" i="23"/>
  <c r="I25" i="23"/>
  <c r="D21" i="23"/>
  <c r="Q4" i="4"/>
  <c r="C5" i="25" l="1"/>
  <c r="C4" i="25"/>
  <c r="C3" i="25"/>
  <c r="P2" i="4"/>
  <c r="Q2" i="4" s="1"/>
  <c r="B2" i="4" s="1"/>
  <c r="C2" i="4" s="1"/>
  <c r="Q3" i="4"/>
  <c r="B3" i="4" s="1"/>
  <c r="C3" i="4" s="1"/>
  <c r="D3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<sst xmlns="http://schemas.openxmlformats.org/spreadsheetml/2006/main" count="127" uniqueCount="86">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</sst>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591B1-758C-470A-8776-78FE5FF4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A1085-AE89-4F6C-A8FA-F6BC61BB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F0D74-0058-4925-AED5-E2541530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544958</xdr:colOff>
      <xdr:row>49</xdr:row>
      <xdr:rowOff>77440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16505-1C78-42A6-98B9-4C5C3E7C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65758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253664.33900000001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283064.33900000004</v>
      </c>
      <c r="D9" s="62" t="s">
        <v>62</v>
      </c>
      <c r="E9" s="63">
        <f>C9/10.764</f>
        <v>26297.318747677447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21</v>
      </c>
      <c r="D13" s="69">
        <f>D12-C13</f>
        <v>79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abSelected="1" topLeftCell="A5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39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31.5</v>
      </c>
      <c r="D10" s="26"/>
      <c r="F10" s="19"/>
    </row>
    <row r="11" spans="1:6" x14ac:dyDescent="0.25">
      <c r="A11" s="16"/>
      <c r="B11" s="27"/>
      <c r="C11" s="28">
        <f>C10%</f>
        <v>0.315</v>
      </c>
      <c r="D11" s="28"/>
      <c r="F11" s="19"/>
    </row>
    <row r="12" spans="1:6" x14ac:dyDescent="0.25">
      <c r="A12" s="16" t="s">
        <v>21</v>
      </c>
      <c r="B12" s="20"/>
      <c r="C12" s="21">
        <f>C6*C11</f>
        <v>787.5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1712.5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10212.5</v>
      </c>
      <c r="D16" s="24"/>
      <c r="F16" s="19"/>
    </row>
    <row r="17" spans="1:9" x14ac:dyDescent="0.25">
      <c r="B17" s="25"/>
      <c r="C17" s="26"/>
      <c r="D17" s="26"/>
      <c r="F17" s="19"/>
    </row>
    <row r="18" spans="1:9" x14ac:dyDescent="0.25">
      <c r="A18" s="75" t="str">
        <f>E3</f>
        <v>BUA</v>
      </c>
      <c r="B18" s="7"/>
      <c r="C18" s="31">
        <v>780</v>
      </c>
      <c r="D18" s="32"/>
      <c r="F18" s="19"/>
    </row>
    <row r="19" spans="1:9" x14ac:dyDescent="0.25">
      <c r="A19" s="16" t="s">
        <v>74</v>
      </c>
      <c r="B19" s="6"/>
      <c r="C19" s="32">
        <f>C18*C16</f>
        <v>7965750</v>
      </c>
      <c r="D19" s="79"/>
      <c r="E19" s="69"/>
      <c r="F19" s="33"/>
    </row>
    <row r="20" spans="1:9" x14ac:dyDescent="0.25">
      <c r="A20" s="16" t="s">
        <v>24</v>
      </c>
      <c r="C20" s="34">
        <f>C19*90%</f>
        <v>7169175</v>
      </c>
      <c r="D20" s="34"/>
      <c r="F20" s="19"/>
    </row>
    <row r="21" spans="1:9" x14ac:dyDescent="0.25">
      <c r="A21" s="16" t="s">
        <v>25</v>
      </c>
      <c r="C21" s="34">
        <f>C19*80%</f>
        <v>6372600</v>
      </c>
      <c r="D21" s="34">
        <f>D19*80%</f>
        <v>0</v>
      </c>
      <c r="F21" s="19"/>
    </row>
    <row r="22" spans="1:9" x14ac:dyDescent="0.25">
      <c r="A22" s="16"/>
      <c r="D22" s="26"/>
      <c r="F22" s="35"/>
    </row>
    <row r="23" spans="1:9" x14ac:dyDescent="0.25">
      <c r="A23" s="36" t="s">
        <v>26</v>
      </c>
      <c r="B23" s="37"/>
      <c r="C23" s="38">
        <f>C4*C18</f>
        <v>1950000</v>
      </c>
      <c r="D23" s="38"/>
    </row>
    <row r="24" spans="1:9" x14ac:dyDescent="0.25">
      <c r="A24" s="16" t="s">
        <v>27</v>
      </c>
    </row>
    <row r="25" spans="1:9" x14ac:dyDescent="0.25">
      <c r="A25" s="39" t="s">
        <v>28</v>
      </c>
      <c r="B25" s="17"/>
      <c r="C25" s="34">
        <f>C19*0.025/12</f>
        <v>16595.3125</v>
      </c>
      <c r="D25" s="34"/>
      <c r="G25">
        <v>14.92</v>
      </c>
      <c r="H25">
        <v>10.06</v>
      </c>
      <c r="I25">
        <f>G25*H25</f>
        <v>150.09520000000001</v>
      </c>
    </row>
    <row r="26" spans="1:9" x14ac:dyDescent="0.25">
      <c r="C26" s="34"/>
      <c r="D26" s="34"/>
      <c r="G26">
        <v>10</v>
      </c>
      <c r="H26">
        <v>7.6</v>
      </c>
      <c r="I26">
        <f t="shared" ref="I26:I34" si="0">G26*H26</f>
        <v>76</v>
      </c>
    </row>
    <row r="27" spans="1:9" x14ac:dyDescent="0.25">
      <c r="C27" s="34"/>
      <c r="D27" s="34"/>
      <c r="G27">
        <v>3.41</v>
      </c>
      <c r="H27">
        <v>8.02</v>
      </c>
      <c r="I27">
        <f t="shared" si="0"/>
        <v>27.348199999999999</v>
      </c>
    </row>
    <row r="28" spans="1:9" x14ac:dyDescent="0.25">
      <c r="C28"/>
      <c r="D28"/>
      <c r="G28">
        <v>2.73</v>
      </c>
      <c r="H28">
        <v>14.24</v>
      </c>
      <c r="I28">
        <f t="shared" si="0"/>
        <v>38.8752</v>
      </c>
    </row>
    <row r="29" spans="1:9" x14ac:dyDescent="0.25">
      <c r="C29"/>
      <c r="D29"/>
      <c r="G29">
        <v>4.62</v>
      </c>
      <c r="H29">
        <v>5.75</v>
      </c>
      <c r="I29">
        <f t="shared" si="0"/>
        <v>26.565000000000001</v>
      </c>
    </row>
    <row r="30" spans="1:9" x14ac:dyDescent="0.25">
      <c r="C30"/>
      <c r="D30"/>
      <c r="G30">
        <v>3.62</v>
      </c>
      <c r="H30">
        <v>2.93</v>
      </c>
      <c r="I30">
        <f t="shared" si="0"/>
        <v>10.6066</v>
      </c>
    </row>
    <row r="31" spans="1:9" x14ac:dyDescent="0.25">
      <c r="C31"/>
      <c r="D31"/>
      <c r="G31">
        <v>6.93</v>
      </c>
      <c r="H31">
        <v>3.91</v>
      </c>
      <c r="I31">
        <f t="shared" si="0"/>
        <v>27.096299999999999</v>
      </c>
    </row>
    <row r="32" spans="1:9" x14ac:dyDescent="0.25">
      <c r="C32"/>
      <c r="D32"/>
      <c r="G32">
        <v>13.88</v>
      </c>
      <c r="H32">
        <v>8.7899999999999991</v>
      </c>
      <c r="I32">
        <f t="shared" si="0"/>
        <v>122.0052</v>
      </c>
    </row>
    <row r="33" spans="1:9" x14ac:dyDescent="0.25">
      <c r="C33"/>
      <c r="D33"/>
      <c r="G33">
        <v>10.4</v>
      </c>
      <c r="H33">
        <v>10.08</v>
      </c>
      <c r="I33">
        <f t="shared" si="0"/>
        <v>104.83200000000001</v>
      </c>
    </row>
    <row r="34" spans="1:9" x14ac:dyDescent="0.25">
      <c r="C34"/>
      <c r="D34"/>
      <c r="G34">
        <v>1.86</v>
      </c>
      <c r="H34">
        <v>6.65</v>
      </c>
      <c r="I34">
        <f t="shared" si="0"/>
        <v>12.369000000000002</v>
      </c>
    </row>
    <row r="35" spans="1:9" x14ac:dyDescent="0.25">
      <c r="C35"/>
      <c r="D35"/>
      <c r="I35">
        <f>SUM(I25:I34)</f>
        <v>595.79270000000008</v>
      </c>
    </row>
    <row r="36" spans="1:9" x14ac:dyDescent="0.25">
      <c r="C36"/>
      <c r="D36"/>
    </row>
    <row r="37" spans="1:9" x14ac:dyDescent="0.25">
      <c r="C37"/>
      <c r="D37"/>
    </row>
    <row r="38" spans="1:9" x14ac:dyDescent="0.25">
      <c r="C38"/>
      <c r="D38"/>
    </row>
    <row r="39" spans="1:9" x14ac:dyDescent="0.25">
      <c r="C39"/>
      <c r="D39"/>
    </row>
    <row r="40" spans="1:9" x14ac:dyDescent="0.25">
      <c r="C40"/>
      <c r="D40"/>
    </row>
    <row r="46" spans="1:9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652.77777777777783</v>
      </c>
      <c r="C2" s="4">
        <f t="shared" ref="C2:C16" si="1">B2*1.2</f>
        <v>783.33333333333337</v>
      </c>
      <c r="D2" s="4">
        <f t="shared" ref="D2:D16" si="2">C2*1.2</f>
        <v>940</v>
      </c>
      <c r="E2" s="5">
        <f t="shared" ref="E2:E16" si="3">R2</f>
        <v>8000000</v>
      </c>
      <c r="F2" s="4">
        <f t="shared" ref="F2:F15" si="4">ROUND((E2/B2),0)</f>
        <v>12255</v>
      </c>
      <c r="G2" s="76">
        <f t="shared" ref="G2:G15" si="5">ROUND((E2/C2),0)</f>
        <v>10213</v>
      </c>
      <c r="H2" s="76">
        <f t="shared" ref="H2:H15" si="6">ROUND((E2/D2),0)</f>
        <v>8511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940</v>
      </c>
      <c r="P2" s="7">
        <f t="shared" ref="P2:P10" si="9">O2/1.2</f>
        <v>783.33333333333337</v>
      </c>
      <c r="Q2" s="7">
        <f t="shared" ref="Q2:Q10" si="10">P2/1.2</f>
        <v>652.77777777777783</v>
      </c>
      <c r="R2" s="77">
        <v>8000000</v>
      </c>
      <c r="S2" s="2"/>
    </row>
    <row r="3" spans="1:19" x14ac:dyDescent="0.25">
      <c r="A3" s="4">
        <v>2</v>
      </c>
      <c r="B3" s="4">
        <f t="shared" si="0"/>
        <v>620</v>
      </c>
      <c r="C3" s="4">
        <f t="shared" si="1"/>
        <v>744</v>
      </c>
      <c r="D3" s="4">
        <f t="shared" si="2"/>
        <v>892.8</v>
      </c>
      <c r="E3" s="5">
        <f t="shared" si="3"/>
        <v>8500000</v>
      </c>
      <c r="F3" s="4">
        <f t="shared" si="4"/>
        <v>13710</v>
      </c>
      <c r="G3" s="76">
        <f t="shared" si="5"/>
        <v>11425</v>
      </c>
      <c r="H3" s="76">
        <f t="shared" si="6"/>
        <v>9521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v>744</v>
      </c>
      <c r="Q3" s="7">
        <f t="shared" si="10"/>
        <v>620</v>
      </c>
      <c r="R3" s="77">
        <v>8500000</v>
      </c>
      <c r="S3" s="2"/>
    </row>
    <row r="4" spans="1:19" x14ac:dyDescent="0.25">
      <c r="A4" s="4">
        <v>3</v>
      </c>
      <c r="B4" s="4">
        <f t="shared" si="0"/>
        <v>670.83333333333337</v>
      </c>
      <c r="C4" s="4">
        <f t="shared" si="1"/>
        <v>805</v>
      </c>
      <c r="D4" s="4">
        <f t="shared" si="2"/>
        <v>966</v>
      </c>
      <c r="E4" s="5">
        <f t="shared" si="3"/>
        <v>9700000</v>
      </c>
      <c r="F4" s="4">
        <f t="shared" si="4"/>
        <v>14460</v>
      </c>
      <c r="G4" s="76">
        <f t="shared" si="5"/>
        <v>12050</v>
      </c>
      <c r="H4" s="76">
        <f t="shared" si="6"/>
        <v>10041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v>805</v>
      </c>
      <c r="Q4" s="7">
        <f t="shared" si="10"/>
        <v>670.83333333333337</v>
      </c>
      <c r="R4" s="77">
        <v>9700000</v>
      </c>
      <c r="S4" s="2"/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8600000</v>
      </c>
      <c r="F5" s="4">
        <f t="shared" si="4"/>
        <v>14333</v>
      </c>
      <c r="G5" s="76">
        <f t="shared" si="5"/>
        <v>11944</v>
      </c>
      <c r="H5" s="76">
        <f t="shared" si="6"/>
        <v>9954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600</v>
      </c>
      <c r="R5" s="77">
        <v>8600000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596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780</v>
      </c>
      <c r="H29" s="10">
        <f>G29/G28</f>
        <v>1.3087248322147651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2024-01-17T10:32:16Z</dcterms:modified>
</cp:coreProperties>
</file>