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hesh Khatawkar\"/>
    </mc:Choice>
  </mc:AlternateContent>
  <xr:revisionPtr revIDLastSave="0" documentId="13_ncr:1_{5E2EE5D7-E170-4723-B278-BFA6E243372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0" i="4" l="1"/>
  <c r="P21" i="4"/>
  <c r="C3" i="4" l="1"/>
  <c r="C4" i="4"/>
  <c r="C5" i="4"/>
  <c r="C7" i="4"/>
  <c r="C10" i="4"/>
  <c r="C11" i="4"/>
  <c r="C12" i="4"/>
  <c r="C13" i="4"/>
  <c r="C14" i="4"/>
  <c r="C15" i="4"/>
  <c r="C16" i="4"/>
  <c r="C17" i="4"/>
  <c r="C18" i="4"/>
  <c r="C2" i="4"/>
  <c r="Q3" i="4"/>
  <c r="Q4" i="4"/>
  <c r="Q5" i="4"/>
  <c r="Q7" i="4"/>
  <c r="Q10" i="4"/>
  <c r="Q11" i="4"/>
  <c r="Q12" i="4"/>
  <c r="Q13" i="4"/>
  <c r="Q14" i="4"/>
  <c r="Q15" i="4"/>
  <c r="Q2" i="4"/>
  <c r="C19" i="4" l="1"/>
  <c r="I18" i="4"/>
  <c r="H27" i="4"/>
  <c r="P12" i="4" l="1"/>
  <c r="P11" i="4"/>
  <c r="P10" i="4"/>
  <c r="P9" i="4"/>
  <c r="P8" i="4"/>
  <c r="P6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C8" i="4" s="1"/>
  <c r="A8" i="4"/>
  <c r="A7" i="4"/>
  <c r="B6" i="4"/>
  <c r="C6" i="4" s="1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<sst xmlns="http://schemas.openxmlformats.org/spreadsheetml/2006/main" count="160" uniqueCount="28">
  <si>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</si>
  <si>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</si>
  <si>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</si>
  <si>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</si>
  <si>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</si>
  <si>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</si>
  <si>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</si>
  <si>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</si>
  <si>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</si>
  <si>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</si>
  <si>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</si>
  <si>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</si>
  <si>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OC - 2010</t>
  </si>
  <si>
    <t>agreement - 13.03.2013</t>
  </si>
  <si>
    <t>av</t>
  </si>
  <si>
    <t>sd</t>
  </si>
  <si>
    <t>rd</t>
  </si>
  <si>
    <t>bv</t>
  </si>
  <si>
    <t>Flat No. 203, 2nd Floor, Shree Gaodevi Siddhi Society, Devicha pada, Reti bandar crosss Road, Village - Gaodevi, Dombivli (East)</t>
  </si>
  <si>
    <t>rate</t>
  </si>
  <si>
    <t>fmv</t>
  </si>
  <si>
    <t>mca</t>
  </si>
  <si>
    <t>bua</t>
  </si>
  <si>
    <t>Built up area (55%)</t>
  </si>
  <si>
    <t>ls - 40 to 42 lakhs</t>
  </si>
  <si>
    <t>area</t>
  </si>
  <si>
    <t>07.01.22</t>
  </si>
  <si>
    <t xml:space="preserve">Finalv aluaiton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</si>
</sst>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164160</xdr:colOff>
      <xdr:row>46</xdr:row>
      <xdr:rowOff>153581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F326B-E5EA-432C-B684-432096358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13760" cy="8459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26</xdr:col>
      <xdr:colOff>421348</xdr:colOff>
      <xdr:row>43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A2BCF3-C9F1-47A8-9B45-3CBC6F3BB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0"/>
          <a:ext cx="16109023" cy="8354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104775</xdr:rowOff>
    </xdr:from>
    <xdr:to>
      <xdr:col>27</xdr:col>
      <xdr:colOff>59455</xdr:colOff>
      <xdr:row>46</xdr:row>
      <xdr:rowOff>172629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E17937-00B5-4986-BC63-8F0CE383C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5775"/>
          <a:ext cx="16518655" cy="8449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268949</xdr:colOff>
      <xdr:row>47</xdr:row>
      <xdr:rowOff>39282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F36F3D-FC6D-4DDF-BA65-0857EFBCB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18549" cy="8468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25</xdr:col>
      <xdr:colOff>154548</xdr:colOff>
      <xdr:row>31</xdr:row>
      <xdr:rowOff>10164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70734E-6581-477B-A224-A66276709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394548" cy="45821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23</xdr:col>
      <xdr:colOff>163394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130C33-6B2A-45E3-8B1E-E7C985606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526594" cy="8973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B9C719-9F53-43D8-9E02-706BC9D85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496901</xdr:colOff>
      <xdr:row>29</xdr:row>
      <xdr:rowOff>29323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BA2D68-CDA5-436B-88F3-9A60E4980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69701" cy="53633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601690</xdr:colOff>
      <xdr:row>32</xdr:row>
      <xdr:rowOff>29403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960CFE-258D-4EBB-B5B7-5878EDF69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574490" cy="5934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1" sqref="E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23</v>
      </c>
      <c r="D1" s="3" t="s">
        <v>9</v>
      </c>
      <c r="E1" s="3" t="s">
        <v>1</v>
      </c>
      <c r="F1" s="9" t="s">
        <v>8</v>
      </c>
      <c r="G1" s="9" t="s">
        <v>10</v>
      </c>
      <c r="H1" s="9" t="s">
        <v>11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741.66666666666674</v>
      </c>
      <c r="C2" s="4">
        <f>B2*1.2</f>
        <v>890.00000000000011</v>
      </c>
      <c r="D2" s="4">
        <f t="shared" ref="D2:D13" si="2">C2*1.2</f>
        <v>1068</v>
      </c>
      <c r="E2" s="5">
        <f t="shared" ref="E2:E13" si="3">R2</f>
        <v>7000000</v>
      </c>
      <c r="F2" s="15">
        <f t="shared" ref="F2:F13" si="4">ROUND((E2/B2),0)</f>
        <v>9438</v>
      </c>
      <c r="G2" s="10">
        <f t="shared" ref="G2:G13" si="5">ROUND((E2/C2),0)</f>
        <v>7865</v>
      </c>
      <c r="H2" s="10">
        <f t="shared" ref="H2:H13" si="6">ROUND((E2/D2),0)</f>
        <v>6554</v>
      </c>
      <c r="I2" s="4" t="e">
        <f>#REF!</f>
        <v>#REF!</v>
      </c>
      <c r="J2" s="4">
        <f t="shared" ref="J2:J13" si="7">S2</f>
        <v>0</v>
      </c>
      <c r="O2">
        <v>0</v>
      </c>
      <c r="P2">
        <v>890</v>
      </c>
      <c r="Q2">
        <f>P2/1.2</f>
        <v>741.66666666666674</v>
      </c>
      <c r="R2" s="2">
        <v>7000000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458.33333333333337</v>
      </c>
      <c r="C3" s="4">
        <f t="shared" ref="C3:C18" si="8">B3*1.2</f>
        <v>550</v>
      </c>
      <c r="D3" s="4">
        <f t="shared" si="2"/>
        <v>660</v>
      </c>
      <c r="E3" s="16">
        <f t="shared" si="3"/>
        <v>2800000</v>
      </c>
      <c r="F3" s="10">
        <f t="shared" si="4"/>
        <v>6109</v>
      </c>
      <c r="G3" s="10">
        <f t="shared" si="5"/>
        <v>5091</v>
      </c>
      <c r="H3" s="10">
        <f t="shared" si="6"/>
        <v>4242</v>
      </c>
      <c r="I3" s="4" t="e">
        <f>#REF!</f>
        <v>#REF!</v>
      </c>
      <c r="J3" s="4">
        <f t="shared" si="7"/>
        <v>0</v>
      </c>
      <c r="O3">
        <v>0</v>
      </c>
      <c r="P3">
        <v>550</v>
      </c>
      <c r="Q3">
        <f t="shared" ref="Q3:Q15" si="9">P3/1.2</f>
        <v>458.33333333333337</v>
      </c>
      <c r="R3" s="2">
        <v>2800000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500</v>
      </c>
      <c r="C4" s="4">
        <f t="shared" si="8"/>
        <v>600</v>
      </c>
      <c r="D4" s="4">
        <f t="shared" si="2"/>
        <v>720</v>
      </c>
      <c r="E4" s="16">
        <f t="shared" si="3"/>
        <v>3500000</v>
      </c>
      <c r="F4" s="10">
        <f t="shared" si="4"/>
        <v>7000</v>
      </c>
      <c r="G4" s="10">
        <f t="shared" si="5"/>
        <v>5833</v>
      </c>
      <c r="H4" s="10">
        <f t="shared" si="6"/>
        <v>4861</v>
      </c>
      <c r="I4" s="4" t="e">
        <f>#REF!</f>
        <v>#REF!</v>
      </c>
      <c r="J4" s="4">
        <f t="shared" si="7"/>
        <v>0</v>
      </c>
      <c r="O4">
        <v>0</v>
      </c>
      <c r="P4">
        <v>600</v>
      </c>
      <c r="Q4">
        <f t="shared" si="9"/>
        <v>500</v>
      </c>
      <c r="R4" s="2">
        <v>3500000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500</v>
      </c>
      <c r="C5" s="4">
        <f t="shared" si="8"/>
        <v>600</v>
      </c>
      <c r="D5" s="4">
        <f t="shared" si="2"/>
        <v>720</v>
      </c>
      <c r="E5" s="16">
        <f t="shared" si="3"/>
        <v>4500000</v>
      </c>
      <c r="F5" s="15">
        <f t="shared" si="4"/>
        <v>9000</v>
      </c>
      <c r="G5" s="10">
        <f t="shared" si="5"/>
        <v>7500</v>
      </c>
      <c r="H5" s="10">
        <f t="shared" si="6"/>
        <v>6250</v>
      </c>
      <c r="I5" s="4" t="e">
        <f>#REF!</f>
        <v>#REF!</v>
      </c>
      <c r="J5" s="4">
        <f t="shared" si="7"/>
        <v>0</v>
      </c>
      <c r="O5">
        <v>0</v>
      </c>
      <c r="P5">
        <v>600</v>
      </c>
      <c r="Q5">
        <f t="shared" si="9"/>
        <v>500</v>
      </c>
      <c r="R5" s="2">
        <v>4500000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485</v>
      </c>
      <c r="C6" s="4">
        <f t="shared" si="8"/>
        <v>582</v>
      </c>
      <c r="D6" s="4">
        <f t="shared" si="2"/>
        <v>698.4</v>
      </c>
      <c r="E6" s="16">
        <f t="shared" si="3"/>
        <v>3990000</v>
      </c>
      <c r="F6" s="10">
        <f t="shared" si="4"/>
        <v>8227</v>
      </c>
      <c r="G6" s="10">
        <f t="shared" si="5"/>
        <v>6856</v>
      </c>
      <c r="H6" s="10">
        <f t="shared" si="6"/>
        <v>5713</v>
      </c>
      <c r="I6" s="4" t="e">
        <f>#REF!</f>
        <v>#REF!</v>
      </c>
      <c r="J6" s="4">
        <f t="shared" si="7"/>
        <v>0</v>
      </c>
      <c r="O6">
        <v>0</v>
      </c>
      <c r="P6">
        <f t="shared" ref="P6:P12" si="10">O6/1.2</f>
        <v>0</v>
      </c>
      <c r="Q6">
        <v>485</v>
      </c>
      <c r="R6" s="2">
        <v>3990000</v>
      </c>
      <c r="S6" s="8"/>
      <c r="T6" s="8"/>
    </row>
    <row r="7" spans="1:20" x14ac:dyDescent="0.25">
      <c r="A7" s="4">
        <f t="shared" si="0"/>
        <v>0</v>
      </c>
      <c r="B7" s="4">
        <f t="shared" si="1"/>
        <v>470.83333333333337</v>
      </c>
      <c r="C7" s="4">
        <f t="shared" si="8"/>
        <v>565</v>
      </c>
      <c r="D7" s="4">
        <f t="shared" si="2"/>
        <v>678</v>
      </c>
      <c r="E7" s="16">
        <f t="shared" si="3"/>
        <v>3800000</v>
      </c>
      <c r="F7" s="10">
        <f t="shared" si="4"/>
        <v>8071</v>
      </c>
      <c r="G7" s="10">
        <f t="shared" si="5"/>
        <v>6726</v>
      </c>
      <c r="H7" s="10">
        <f t="shared" si="6"/>
        <v>5605</v>
      </c>
      <c r="I7" s="4" t="e">
        <f>#REF!</f>
        <v>#REF!</v>
      </c>
      <c r="J7" s="4" t="str">
        <f t="shared" si="7"/>
        <v>07.01.22</v>
      </c>
      <c r="O7">
        <v>0</v>
      </c>
      <c r="P7">
        <v>565</v>
      </c>
      <c r="Q7">
        <f t="shared" si="9"/>
        <v>470.83333333333337</v>
      </c>
      <c r="R7" s="2">
        <v>3800000</v>
      </c>
      <c r="S7" s="8" t="s">
        <v>26</v>
      </c>
      <c r="T7" s="8"/>
    </row>
    <row r="8" spans="1:20" x14ac:dyDescent="0.25">
      <c r="A8" s="4">
        <f t="shared" si="0"/>
        <v>0</v>
      </c>
      <c r="B8" s="4">
        <f t="shared" si="1"/>
        <v>399</v>
      </c>
      <c r="C8" s="4">
        <f t="shared" si="8"/>
        <v>478.79999999999995</v>
      </c>
      <c r="D8" s="4">
        <f t="shared" si="2"/>
        <v>574.55999999999995</v>
      </c>
      <c r="E8" s="16">
        <f t="shared" si="3"/>
        <v>3730000</v>
      </c>
      <c r="F8" s="15">
        <f t="shared" si="4"/>
        <v>9348</v>
      </c>
      <c r="G8" s="10">
        <f t="shared" si="5"/>
        <v>7790</v>
      </c>
      <c r="H8" s="10">
        <f t="shared" si="6"/>
        <v>6492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399</v>
      </c>
      <c r="R8" s="2">
        <v>3730000</v>
      </c>
      <c r="S8" s="8"/>
      <c r="T8" s="8"/>
    </row>
    <row r="9" spans="1:20" x14ac:dyDescent="0.25">
      <c r="A9" s="4">
        <f t="shared" si="0"/>
        <v>0</v>
      </c>
      <c r="B9" s="4">
        <f t="shared" si="1"/>
        <v>376</v>
      </c>
      <c r="C9" s="4">
        <f t="shared" si="8"/>
        <v>451.2</v>
      </c>
      <c r="D9" s="4">
        <f t="shared" si="2"/>
        <v>541.43999999999994</v>
      </c>
      <c r="E9" s="16">
        <f t="shared" si="3"/>
        <v>4370000</v>
      </c>
      <c r="F9" s="15">
        <f t="shared" si="4"/>
        <v>11622</v>
      </c>
      <c r="G9" s="10">
        <f t="shared" si="5"/>
        <v>9685</v>
      </c>
      <c r="H9" s="10">
        <f t="shared" si="6"/>
        <v>8071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376</v>
      </c>
      <c r="R9" s="2">
        <v>4370000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9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9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9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9"/>
        <v>0</v>
      </c>
      <c r="R15" s="2">
        <v>0</v>
      </c>
      <c r="S15" s="8"/>
      <c r="T15" s="8"/>
    </row>
    <row r="16" spans="1:20" x14ac:dyDescent="0.25">
      <c r="C16" s="4">
        <f t="shared" si="8"/>
        <v>0</v>
      </c>
    </row>
    <row r="17" spans="3:24" x14ac:dyDescent="0.25">
      <c r="C17" s="4">
        <f t="shared" si="8"/>
        <v>0</v>
      </c>
      <c r="G17" t="s">
        <v>18</v>
      </c>
    </row>
    <row r="18" spans="3:24" x14ac:dyDescent="0.25">
      <c r="C18" s="4">
        <f t="shared" si="8"/>
        <v>0</v>
      </c>
      <c r="G18" t="s">
        <v>22</v>
      </c>
      <c r="H18">
        <v>597</v>
      </c>
      <c r="I18">
        <f>H18/O20</f>
        <v>1.5546875</v>
      </c>
      <c r="P18" s="17" t="s">
        <v>27</v>
      </c>
    </row>
    <row r="19" spans="3:24" x14ac:dyDescent="0.25">
      <c r="C19" s="4">
        <f t="shared" ref="C19" si="19">B19*1.55</f>
        <v>0</v>
      </c>
      <c r="N19" s="11"/>
      <c r="O19" s="11" t="s">
        <v>25</v>
      </c>
      <c r="P19" s="11" t="s">
        <v>19</v>
      </c>
      <c r="Q19" s="11" t="s">
        <v>20</v>
      </c>
      <c r="R19" s="11"/>
    </row>
    <row r="20" spans="3:24" x14ac:dyDescent="0.25">
      <c r="N20" s="11" t="s">
        <v>21</v>
      </c>
      <c r="O20" s="11">
        <v>384</v>
      </c>
      <c r="P20" s="11">
        <v>10000</v>
      </c>
      <c r="Q20" s="11">
        <f>P20*O20</f>
        <v>3840000</v>
      </c>
      <c r="R20" s="11"/>
    </row>
    <row r="21" spans="3:24" x14ac:dyDescent="0.25">
      <c r="N21" s="11" t="s">
        <v>22</v>
      </c>
      <c r="O21" s="11">
        <v>461</v>
      </c>
      <c r="P21" s="11">
        <f>O20*1.2</f>
        <v>460.79999999999995</v>
      </c>
      <c r="Q21" s="11"/>
      <c r="R21" s="11"/>
    </row>
    <row r="22" spans="3:24" x14ac:dyDescent="0.25">
      <c r="G22" s="6" t="s">
        <v>12</v>
      </c>
      <c r="H22" s="6"/>
      <c r="N22" s="11"/>
      <c r="O22" s="11"/>
      <c r="P22" s="11"/>
      <c r="Q22" s="11"/>
      <c r="R22" s="11"/>
    </row>
    <row r="23" spans="3:24" x14ac:dyDescent="0.25">
      <c r="G23" t="s">
        <v>13</v>
      </c>
    </row>
    <row r="24" spans="3:24" x14ac:dyDescent="0.25">
      <c r="G24" t="s">
        <v>14</v>
      </c>
      <c r="H24">
        <v>3225000</v>
      </c>
      <c r="J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G25" t="s">
        <v>15</v>
      </c>
      <c r="H25">
        <v>193500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G26" t="s">
        <v>16</v>
      </c>
      <c r="H26">
        <v>30000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G27" t="s">
        <v>17</v>
      </c>
      <c r="H27">
        <f>SUM(H24:H26)</f>
        <v>3448500</v>
      </c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48" sqref="A4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2024-01-17T09:53:15Z</dcterms:modified>
</cp:coreProperties>
</file>