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DCF5BF2C-7DA4-41CD-8FC3-732E78EA5D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  <sheet name="Sheet10" sheetId="13" r:id="rId10"/>
    <sheet name="Sheet11" sheetId="1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  <c r="G15" i="1"/>
  <c r="F15" i="1"/>
  <c r="E16" i="1"/>
  <c r="G14" i="1"/>
  <c r="G12" i="1"/>
  <c r="F14" i="1"/>
  <c r="F13" i="1"/>
  <c r="F12" i="1"/>
  <c r="E15" i="1"/>
  <c r="E14" i="1"/>
  <c r="E13" i="1"/>
  <c r="E12" i="1"/>
  <c r="D10" i="1"/>
  <c r="D11" i="1" s="1"/>
  <c r="D8" i="1"/>
  <c r="D6" i="1"/>
  <c r="D5" i="1"/>
  <c r="D14" i="1" s="1"/>
  <c r="D15" i="1" s="1"/>
  <c r="G33" i="1"/>
  <c r="G34" i="1"/>
  <c r="D12" i="1" l="1"/>
  <c r="D13" i="1" s="1"/>
  <c r="D17" i="1" s="1"/>
  <c r="C10" i="1"/>
  <c r="C11" i="1" s="1"/>
  <c r="C8" i="1"/>
  <c r="C6" i="1"/>
  <c r="C5" i="1"/>
  <c r="C14" i="1" s="1"/>
  <c r="C15" i="1" s="1"/>
  <c r="C35" i="1"/>
  <c r="C34" i="1"/>
  <c r="C33" i="1"/>
  <c r="D21" i="1" l="1"/>
  <c r="D19" i="1"/>
  <c r="C13" i="1"/>
  <c r="C17" i="1" s="1"/>
  <c r="C21" i="1" s="1"/>
  <c r="C12" i="1"/>
  <c r="B10" i="1"/>
  <c r="B11" i="1" s="1"/>
  <c r="B8" i="1"/>
  <c r="B6" i="1"/>
  <c r="B5" i="1"/>
  <c r="B14" i="1" s="1"/>
  <c r="C19" i="1" l="1"/>
  <c r="B12" i="1"/>
  <c r="B13" i="1"/>
  <c r="B15" i="1" s="1"/>
  <c r="B17" i="1" s="1"/>
  <c r="I29" i="1"/>
  <c r="B21" i="1" l="1"/>
  <c r="B19" i="1"/>
  <c r="C36" i="1"/>
  <c r="I28" i="1" l="1"/>
  <c r="I25" i="1" l="1"/>
  <c r="I30" i="1"/>
  <c r="F25" i="1"/>
  <c r="G25" i="1" l="1"/>
  <c r="F26" i="1"/>
  <c r="G26" i="1"/>
  <c r="F27" i="1"/>
  <c r="G27" i="1"/>
  <c r="F28" i="1"/>
  <c r="G28" i="1"/>
  <c r="F29" i="1"/>
  <c r="G29" i="1"/>
  <c r="F30" i="1"/>
  <c r="G30" i="1"/>
  <c r="F31" i="1"/>
  <c r="G31" i="1"/>
  <c r="F33" i="1"/>
  <c r="F34" i="1"/>
  <c r="G35" i="1"/>
  <c r="H33" i="1" l="1"/>
  <c r="I26" i="1" l="1"/>
  <c r="H30" i="1" l="1"/>
  <c r="H29" i="1"/>
  <c r="H31" i="1"/>
  <c r="H25" i="1" l="1"/>
  <c r="H34" i="1" l="1"/>
  <c r="H26" i="1"/>
  <c r="H27" i="1"/>
  <c r="H28" i="1"/>
  <c r="G3" i="1" l="1"/>
</calcChain>
</file>

<file path=xl/sharedStrings.xml><?xml version="1.0" encoding="utf-8"?>
<sst xmlns="http://schemas.openxmlformats.org/spreadsheetml/2006/main" count="34" uniqueCount="30">
  <si>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</si>
  <si>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</si>
  <si>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</si>
  <si>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</si>
  <si>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</si>
  <si>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</si>
  <si>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</si>
  <si>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</si>
  <si>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</si>
  <si>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</si>
  <si>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</si>
  <si>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</si>
  <si>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</si>
  <si>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</si>
  <si>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</si>
  <si>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</si>
  <si>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</si>
  <si>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</si>
  <si>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</si>
  <si>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</si>
  <si>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</si>
  <si>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Value / RV</t>
  </si>
  <si>
    <t>Area</t>
  </si>
  <si>
    <t>Sayma Khureshi</t>
  </si>
  <si>
    <t>Nisha Kumbhar</t>
  </si>
  <si>
    <t>Kiran Shirshekar</t>
  </si>
  <si>
    <t>Flat No.</t>
  </si>
  <si>
    <t>2307/Bldg.5</t>
  </si>
  <si>
    <t>1607/Bldg.42</t>
  </si>
  <si>
    <t>1218/Bldg.38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</si>
</sst>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Border="1"/>
    <xf numFmtId="43" fontId="10" fillId="0" borderId="1" xfId="1" applyFont="1" applyBorder="1"/>
    <xf numFmtId="0" fontId="11" fillId="0" borderId="1" xfId="0" applyFont="1" applyBorder="1"/>
    <xf numFmtId="43" fontId="11" fillId="0" borderId="1" xfId="0" applyNumberFormat="1" applyFont="1" applyBorder="1"/>
    <xf numFmtId="43" fontId="12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1" fillId="0" borderId="1" xfId="0" applyFont="1" applyBorder="1" applyAlignment="1">
      <alignment horizontal="center" wrapText="1"/>
    </xf>
    <xf numFmtId="43" fontId="12" fillId="0" borderId="1" xfId="1" applyFont="1" applyFill="1" applyBorder="1"/>
    <xf numFmtId="10" fontId="12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43" fontId="9" fillId="0" borderId="0" xfId="0" applyNumberFormat="1" applyFont="1"/>
    <xf numFmtId="43" fontId="14" fillId="0" borderId="0" xfId="0" applyNumberFormat="1" applyFont="1"/>
    <xf numFmtId="10" fontId="10" fillId="0" borderId="1" xfId="1" applyNumberFormat="1" applyFont="1" applyBorder="1"/>
    <xf numFmtId="0" fontId="13" fillId="0" borderId="1" xfId="0" applyFont="1" applyBorder="1"/>
    <xf numFmtId="43" fontId="5" fillId="0" borderId="1" xfId="0" applyNumberFormat="1" applyFont="1" applyBorder="1"/>
    <xf numFmtId="0" fontId="11" fillId="0" borderId="6" xfId="0" applyFont="1" applyBorder="1" applyAlignment="1">
      <alignment horizontal="center" wrapText="1"/>
    </xf>
    <xf numFmtId="0" fontId="0" fillId="0" borderId="6" xfId="0" applyBorder="1"/>
    <xf numFmtId="43" fontId="0" fillId="0" borderId="6" xfId="0" applyNumberFormat="1" applyBorder="1"/>
    <xf numFmtId="43" fontId="13" fillId="0" borderId="1" xfId="0" applyNumberFormat="1" applyFont="1" applyBorder="1"/>
    <xf numFmtId="43" fontId="15" fillId="0" borderId="0" xfId="0" applyNumberFormat="1" applyFont="1"/>
    <xf numFmtId="0" fontId="7" fillId="0" borderId="3" xfId="0" applyFont="1" applyBorder="1"/>
    <xf numFmtId="0" fontId="11" fillId="0" borderId="1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496645</xdr:colOff>
      <xdr:row>37</xdr:row>
      <xdr:rowOff>172458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26E9C2-9672-E403-11E0-2A4AC63F0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40645" cy="7220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161925</xdr:rowOff>
    </xdr:from>
    <xdr:to>
      <xdr:col>19</xdr:col>
      <xdr:colOff>314325</xdr:colOff>
      <xdr:row>41</xdr:row>
      <xdr:rowOff>21594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61925"/>
          <a:ext cx="11572875" cy="767016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161925</xdr:rowOff>
    </xdr:from>
    <xdr:to>
      <xdr:col>18</xdr:col>
      <xdr:colOff>114300</xdr:colOff>
      <xdr:row>38</xdr:row>
      <xdr:rowOff>56498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61925"/>
          <a:ext cx="10763250" cy="7133573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161925</xdr:rowOff>
    </xdr:from>
    <xdr:to>
      <xdr:col>17</xdr:col>
      <xdr:colOff>171450</xdr:colOff>
      <xdr:row>36</xdr:row>
      <xdr:rowOff>85280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61925"/>
          <a:ext cx="10248900" cy="678135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200819</xdr:colOff>
      <xdr:row>41</xdr:row>
      <xdr:rowOff>153511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87219" cy="796401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20</xdr:col>
      <xdr:colOff>67450</xdr:colOff>
      <xdr:row>41</xdr:row>
      <xdr:rowOff>58248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0"/>
          <a:ext cx="5553850" cy="78687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23</xdr:col>
      <xdr:colOff>268686</xdr:colOff>
      <xdr:row>45</xdr:row>
      <xdr:rowOff>182197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EBE522-35CC-BA39-CE1D-E4A068AA6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14232336" cy="87546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192484</xdr:colOff>
      <xdr:row>45</xdr:row>
      <xdr:rowOff>163144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7D0BE6-CEDF-FEE3-E477-C7FFA20C7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13284" cy="87356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24</xdr:col>
      <xdr:colOff>135407</xdr:colOff>
      <xdr:row>46</xdr:row>
      <xdr:rowOff>20276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A4F79E-3F20-4740-9A26-144B107C7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4737232" cy="878327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25</xdr:col>
      <xdr:colOff>306885</xdr:colOff>
      <xdr:row>94</xdr:row>
      <xdr:rowOff>153644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A1E544-FB50-405C-9FEB-BAA1E9942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9144000"/>
          <a:ext cx="14937285" cy="89166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23</xdr:col>
      <xdr:colOff>240115</xdr:colOff>
      <xdr:row>141</xdr:row>
      <xdr:rowOff>115512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B8DB93-64DA-44B2-A144-221B4B497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8288000"/>
          <a:ext cx="14260915" cy="868801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11143</xdr:colOff>
      <xdr:row>45</xdr:row>
      <xdr:rowOff>67881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DB98CB-4321-4385-B934-4A4E6DE53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93543" cy="86403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144512</xdr:colOff>
      <xdr:row>44</xdr:row>
      <xdr:rowOff>144065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430B1B-AA6C-4CEC-B098-10F67AC55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26912" cy="85260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23</xdr:col>
      <xdr:colOff>135326</xdr:colOff>
      <xdr:row>89</xdr:row>
      <xdr:rowOff>96407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1909C9-490F-49C9-AD88-181F54577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763000"/>
          <a:ext cx="14156126" cy="8287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Normal="100" workbookViewId="0">
      <selection activeCell="G23" sqref="G23"/>
    </sheetView>
  </sheetViews>
  <sheetFormatPr defaultRowHeight="15" x14ac:dyDescent="0.25"/>
  <cols>
    <col min="1" max="1" width="17.42578125" customWidth="1"/>
    <col min="2" max="2" width="15.5703125" style="7" bestFit="1" customWidth="1"/>
    <col min="3" max="3" width="16.140625" customWidth="1"/>
    <col min="4" max="4" width="14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1"/>
      <c r="B1" s="47" t="s">
        <v>23</v>
      </c>
      <c r="C1" s="11" t="s">
        <v>24</v>
      </c>
      <c r="D1" t="s">
        <v>25</v>
      </c>
      <c r="E1" s="1"/>
      <c r="F1" s="2"/>
      <c r="G1" s="2"/>
    </row>
    <row r="2" spans="1:13" ht="16.5" x14ac:dyDescent="0.3">
      <c r="A2" s="16" t="s">
        <v>26</v>
      </c>
      <c r="B2" s="27" t="s">
        <v>27</v>
      </c>
      <c r="C2" s="27" t="s">
        <v>28</v>
      </c>
      <c r="D2" s="48" t="s">
        <v>29</v>
      </c>
      <c r="E2" t="s">
        <v>13</v>
      </c>
    </row>
    <row r="3" spans="1:13" ht="16.5" x14ac:dyDescent="0.3">
      <c r="A3" s="16" t="s">
        <v>0</v>
      </c>
      <c r="B3" s="28">
        <v>12400</v>
      </c>
      <c r="C3" s="17">
        <v>12100</v>
      </c>
      <c r="D3" s="17">
        <v>11800</v>
      </c>
      <c r="E3">
        <v>2022</v>
      </c>
      <c r="F3" s="3">
        <v>2023</v>
      </c>
      <c r="G3" s="4">
        <f>F3-E3</f>
        <v>1</v>
      </c>
      <c r="L3" s="3"/>
      <c r="M3" s="4"/>
    </row>
    <row r="4" spans="1:13" ht="33" x14ac:dyDescent="0.3">
      <c r="A4" s="18" t="s">
        <v>1</v>
      </c>
      <c r="B4" s="28">
        <v>2800</v>
      </c>
      <c r="C4" s="17">
        <v>2800</v>
      </c>
      <c r="D4" s="17">
        <v>2800</v>
      </c>
      <c r="E4" s="42"/>
      <c r="F4" s="3"/>
      <c r="G4" s="4"/>
      <c r="H4" s="27"/>
      <c r="K4" s="36"/>
      <c r="L4" s="3"/>
      <c r="M4" s="4"/>
    </row>
    <row r="5" spans="1:13" ht="16.5" x14ac:dyDescent="0.3">
      <c r="A5" s="16" t="s">
        <v>2</v>
      </c>
      <c r="B5" s="28">
        <f>B3-B4</f>
        <v>9600</v>
      </c>
      <c r="C5" s="17">
        <f>C3-C4</f>
        <v>9300</v>
      </c>
      <c r="D5" s="17">
        <f>D3-D4</f>
        <v>9000</v>
      </c>
      <c r="E5" s="43"/>
      <c r="F5" s="8"/>
      <c r="G5" s="14"/>
      <c r="H5" s="8"/>
      <c r="I5" s="8"/>
      <c r="L5" s="3"/>
      <c r="M5" s="4"/>
    </row>
    <row r="6" spans="1:13" ht="16.5" x14ac:dyDescent="0.3">
      <c r="A6" s="16" t="s">
        <v>3</v>
      </c>
      <c r="B6" s="28">
        <f>B4</f>
        <v>2800</v>
      </c>
      <c r="C6" s="17">
        <f>C4</f>
        <v>2800</v>
      </c>
      <c r="D6" s="17">
        <f>D4</f>
        <v>2800</v>
      </c>
      <c r="E6" s="43"/>
      <c r="F6" s="8"/>
      <c r="G6" s="14"/>
      <c r="H6" s="8"/>
      <c r="I6" s="8"/>
      <c r="L6" s="3"/>
      <c r="M6" s="4"/>
    </row>
    <row r="7" spans="1:13" ht="16.5" x14ac:dyDescent="0.3">
      <c r="A7" s="16" t="s">
        <v>4</v>
      </c>
      <c r="B7" s="19">
        <v>0</v>
      </c>
      <c r="C7" s="20">
        <v>0</v>
      </c>
      <c r="D7" s="20">
        <v>0</v>
      </c>
      <c r="E7" s="43"/>
      <c r="F7" s="8"/>
      <c r="G7" s="5"/>
      <c r="H7" s="8"/>
      <c r="I7" s="8"/>
      <c r="L7" s="32"/>
      <c r="M7" s="33"/>
    </row>
    <row r="8" spans="1:13" ht="16.5" x14ac:dyDescent="0.3">
      <c r="A8" s="16" t="s">
        <v>5</v>
      </c>
      <c r="B8" s="19">
        <f>B9-B7</f>
        <v>60</v>
      </c>
      <c r="C8" s="20">
        <f>C9-C7</f>
        <v>60</v>
      </c>
      <c r="D8" s="20">
        <f>D9-D7</f>
        <v>60</v>
      </c>
      <c r="E8" s="44"/>
      <c r="F8" s="41"/>
      <c r="G8" s="5"/>
      <c r="H8" s="10"/>
      <c r="I8" s="10"/>
      <c r="L8" s="32"/>
      <c r="M8" s="33"/>
    </row>
    <row r="9" spans="1:13" ht="16.5" x14ac:dyDescent="0.3">
      <c r="A9" s="16" t="s">
        <v>6</v>
      </c>
      <c r="B9" s="19">
        <v>60</v>
      </c>
      <c r="C9" s="20">
        <v>60</v>
      </c>
      <c r="D9" s="20">
        <v>60</v>
      </c>
      <c r="E9" s="34"/>
      <c r="F9" s="6"/>
      <c r="G9" s="13"/>
      <c r="H9" s="8"/>
      <c r="I9" s="8"/>
      <c r="J9" s="34"/>
      <c r="K9" s="34"/>
      <c r="L9" s="30"/>
      <c r="M9" s="33"/>
    </row>
    <row r="10" spans="1:13" ht="33" x14ac:dyDescent="0.3">
      <c r="A10" s="18" t="s">
        <v>7</v>
      </c>
      <c r="B10" s="19">
        <f>90*B7/B9</f>
        <v>0</v>
      </c>
      <c r="C10" s="20">
        <f>90*C7/C9</f>
        <v>0</v>
      </c>
      <c r="D10" s="20">
        <f>90*D7/D9</f>
        <v>0</v>
      </c>
      <c r="E10" s="13"/>
      <c r="F10" s="37"/>
      <c r="G10" s="13"/>
      <c r="H10" s="31"/>
      <c r="I10" s="31"/>
      <c r="J10" s="34"/>
      <c r="K10" s="34"/>
      <c r="L10" s="30"/>
      <c r="M10" s="33"/>
    </row>
    <row r="11" spans="1:13" ht="16.5" x14ac:dyDescent="0.3">
      <c r="A11" s="16"/>
      <c r="B11" s="29">
        <f>B10%</f>
        <v>0</v>
      </c>
      <c r="C11" s="39">
        <f>C10%</f>
        <v>0</v>
      </c>
      <c r="D11" s="39">
        <f>D10%</f>
        <v>0</v>
      </c>
      <c r="E11" s="27" t="s">
        <v>27</v>
      </c>
      <c r="F11" s="27" t="s">
        <v>28</v>
      </c>
      <c r="G11" s="48" t="s">
        <v>29</v>
      </c>
      <c r="H11" s="31"/>
      <c r="I11" s="31"/>
      <c r="J11" s="34"/>
      <c r="K11" s="34"/>
      <c r="L11" s="30"/>
      <c r="M11" s="35"/>
    </row>
    <row r="12" spans="1:13" ht="16.5" x14ac:dyDescent="0.3">
      <c r="A12" s="16" t="s">
        <v>8</v>
      </c>
      <c r="B12" s="28">
        <f>B6*B11</f>
        <v>0</v>
      </c>
      <c r="C12" s="21">
        <f>C6*C11</f>
        <v>0</v>
      </c>
      <c r="D12" s="21">
        <f>D6*D11</f>
        <v>0</v>
      </c>
      <c r="E12">
        <f>56.34*10.764</f>
        <v>606.44376</v>
      </c>
      <c r="F12">
        <f>28.45*10.764</f>
        <v>306.23579999999998</v>
      </c>
      <c r="G12" s="13">
        <f>29.98*10.764</f>
        <v>322.70472000000001</v>
      </c>
      <c r="H12" s="31"/>
      <c r="I12" s="31"/>
      <c r="J12" s="34"/>
      <c r="K12" s="34"/>
      <c r="L12" s="30"/>
      <c r="M12" s="4"/>
    </row>
    <row r="13" spans="1:13" ht="16.5" x14ac:dyDescent="0.3">
      <c r="A13" s="16" t="s">
        <v>9</v>
      </c>
      <c r="B13" s="28">
        <f>B6-B12</f>
        <v>2800</v>
      </c>
      <c r="C13" s="21">
        <f>C6-C12</f>
        <v>2800</v>
      </c>
      <c r="D13" s="21">
        <f>D6-D12</f>
        <v>2800</v>
      </c>
      <c r="E13">
        <f>3.11*10.764</f>
        <v>33.476039999999998</v>
      </c>
      <c r="F13">
        <f>1.63*10.764</f>
        <v>17.545319999999997</v>
      </c>
      <c r="G13" s="13">
        <v>0</v>
      </c>
      <c r="H13" s="31"/>
      <c r="I13" s="31"/>
      <c r="J13" s="34"/>
      <c r="K13" s="34"/>
      <c r="L13" s="30"/>
      <c r="M13" s="4"/>
    </row>
    <row r="14" spans="1:13" ht="16.5" x14ac:dyDescent="0.3">
      <c r="A14" s="16" t="s">
        <v>2</v>
      </c>
      <c r="B14" s="28">
        <f>B5</f>
        <v>9600</v>
      </c>
      <c r="C14" s="17">
        <f>C5</f>
        <v>9300</v>
      </c>
      <c r="D14" s="17">
        <f>D5</f>
        <v>9000</v>
      </c>
      <c r="E14">
        <f>1.25*10.764</f>
        <v>13.454999999999998</v>
      </c>
      <c r="F14">
        <f>SUM(F12:F13)</f>
        <v>323.78111999999999</v>
      </c>
      <c r="G14" s="13">
        <f>SUM(G12:G13)</f>
        <v>322.70472000000001</v>
      </c>
      <c r="H14" s="31"/>
      <c r="I14" s="31"/>
      <c r="J14" s="34"/>
      <c r="K14" s="34"/>
      <c r="L14" s="30"/>
      <c r="M14" s="4"/>
    </row>
    <row r="15" spans="1:13" ht="16.5" x14ac:dyDescent="0.3">
      <c r="A15" s="16" t="s">
        <v>10</v>
      </c>
      <c r="B15" s="28">
        <f>B14+B13</f>
        <v>12400</v>
      </c>
      <c r="C15" s="28">
        <f>C14+C13</f>
        <v>12100</v>
      </c>
      <c r="D15" s="28">
        <f>D14+D13</f>
        <v>11800</v>
      </c>
      <c r="E15">
        <f>SUM(E12:E14)</f>
        <v>653.37480000000005</v>
      </c>
      <c r="F15">
        <f>F14*1.1</f>
        <v>356.15923200000003</v>
      </c>
      <c r="G15" s="13">
        <f>G14*1.1</f>
        <v>354.97519200000005</v>
      </c>
      <c r="H15" s="34"/>
      <c r="I15" s="34"/>
      <c r="J15" s="34"/>
      <c r="K15" s="34"/>
      <c r="L15" s="30"/>
      <c r="M15" s="4"/>
    </row>
    <row r="16" spans="1:13" ht="16.5" x14ac:dyDescent="0.3">
      <c r="A16" s="16" t="s">
        <v>22</v>
      </c>
      <c r="B16" s="22">
        <v>653</v>
      </c>
      <c r="C16" s="40">
        <v>324</v>
      </c>
      <c r="D16" s="40">
        <v>323</v>
      </c>
      <c r="E16" s="5">
        <f>E15*1.1</f>
        <v>718.71228000000008</v>
      </c>
      <c r="F16" s="5"/>
      <c r="G16" s="6"/>
      <c r="H16" s="6"/>
      <c r="M16" s="33"/>
    </row>
    <row r="17" spans="1:14" ht="16.5" x14ac:dyDescent="0.3">
      <c r="A17" s="16" t="s">
        <v>21</v>
      </c>
      <c r="B17" s="23">
        <f>B15*B16</f>
        <v>8097200</v>
      </c>
      <c r="C17" s="23">
        <f>C15*C16</f>
        <v>3920400</v>
      </c>
      <c r="D17" s="45">
        <f>D15*D16</f>
        <v>3811400</v>
      </c>
      <c r="E17" s="5"/>
      <c r="F17" s="38"/>
      <c r="G17" s="5"/>
      <c r="H17" s="6"/>
      <c r="M17" s="5"/>
      <c r="N17" s="6"/>
    </row>
    <row r="18" spans="1:14" ht="16.5" x14ac:dyDescent="0.3">
      <c r="A18" s="16" t="s">
        <v>12</v>
      </c>
      <c r="B18" s="24">
        <f>719*B4</f>
        <v>2013200</v>
      </c>
      <c r="C18" s="17">
        <f>356*C4</f>
        <v>996800</v>
      </c>
      <c r="D18" s="17">
        <f>355*D4</f>
        <v>994000</v>
      </c>
      <c r="E18" s="6"/>
      <c r="F18" s="5"/>
    </row>
    <row r="19" spans="1:14" ht="16.5" x14ac:dyDescent="0.3">
      <c r="A19" s="19" t="s">
        <v>16</v>
      </c>
      <c r="B19" s="24">
        <f>B17*0.035/12</f>
        <v>23616.833333333332</v>
      </c>
      <c r="C19" s="24">
        <f>C17*0.035/12</f>
        <v>11434.5</v>
      </c>
      <c r="D19" s="24">
        <f>D17*0.035/12</f>
        <v>11116.583333333334</v>
      </c>
      <c r="E19" s="6"/>
      <c r="F19" s="5"/>
    </row>
    <row r="20" spans="1:14" x14ac:dyDescent="0.25">
      <c r="B20" s="12"/>
    </row>
    <row r="21" spans="1:14" x14ac:dyDescent="0.25">
      <c r="B21" s="46">
        <f>B17*80%</f>
        <v>6477760</v>
      </c>
      <c r="C21" s="46">
        <f>C17*80%</f>
        <v>3136320</v>
      </c>
      <c r="D21" s="46">
        <f t="shared" ref="C21:D21" si="0">D17*80%</f>
        <v>3049120</v>
      </c>
    </row>
    <row r="23" spans="1:14" x14ac:dyDescent="0.25">
      <c r="C23" t="s">
        <v>14</v>
      </c>
    </row>
    <row r="24" spans="1:14" x14ac:dyDescent="0.25">
      <c r="B24" s="9" t="s">
        <v>15</v>
      </c>
      <c r="C24" s="8" t="s">
        <v>20</v>
      </c>
      <c r="D24" s="8"/>
      <c r="E24" s="8" t="s">
        <v>11</v>
      </c>
      <c r="F24" s="8" t="s">
        <v>17</v>
      </c>
      <c r="G24" s="8" t="s">
        <v>18</v>
      </c>
      <c r="H24" s="8" t="s">
        <v>19</v>
      </c>
      <c r="I24" s="8"/>
    </row>
    <row r="25" spans="1:14" ht="17.25" x14ac:dyDescent="0.3">
      <c r="B25" s="9">
        <v>467</v>
      </c>
      <c r="C25" s="8"/>
      <c r="D25" s="8"/>
      <c r="E25" s="8">
        <v>5300000</v>
      </c>
      <c r="F25" s="10">
        <f t="shared" ref="F25:F31" si="1">E25/B25</f>
        <v>11349.036402569593</v>
      </c>
      <c r="G25" s="10" t="e">
        <f>E25/C25</f>
        <v>#DIV/0!</v>
      </c>
      <c r="H25" s="10" t="e">
        <f>E25/#REF!</f>
        <v>#REF!</v>
      </c>
      <c r="I25" s="8">
        <f>C25/B25</f>
        <v>0</v>
      </c>
      <c r="J25" s="15"/>
    </row>
    <row r="26" spans="1:14" ht="17.25" x14ac:dyDescent="0.3">
      <c r="B26" s="9">
        <v>504</v>
      </c>
      <c r="C26" s="8"/>
      <c r="D26" s="8"/>
      <c r="E26" s="8">
        <v>6400000</v>
      </c>
      <c r="F26" s="10">
        <f t="shared" si="1"/>
        <v>12698.412698412698</v>
      </c>
      <c r="G26" s="10" t="e">
        <f>E26/C26</f>
        <v>#DIV/0!</v>
      </c>
      <c r="H26" s="10" t="e">
        <f>E26/#REF!</f>
        <v>#REF!</v>
      </c>
      <c r="I26" s="8">
        <f>C26/B26</f>
        <v>0</v>
      </c>
      <c r="J26" s="15"/>
    </row>
    <row r="27" spans="1:14" x14ac:dyDescent="0.25">
      <c r="B27" s="9">
        <v>421</v>
      </c>
      <c r="C27" s="8"/>
      <c r="D27" s="8"/>
      <c r="E27" s="10">
        <v>5000000</v>
      </c>
      <c r="F27" s="10">
        <f t="shared" si="1"/>
        <v>11876.484560570072</v>
      </c>
      <c r="G27" s="10" t="e">
        <f t="shared" ref="G27:G31" si="2">E27/C27</f>
        <v>#DIV/0!</v>
      </c>
      <c r="H27" s="10" t="e">
        <f>E27/#REF!</f>
        <v>#REF!</v>
      </c>
      <c r="I27" s="8"/>
    </row>
    <row r="28" spans="1:14" x14ac:dyDescent="0.25">
      <c r="B28" s="9">
        <v>654</v>
      </c>
      <c r="C28" s="8"/>
      <c r="D28" s="8"/>
      <c r="E28" s="10">
        <v>7400000</v>
      </c>
      <c r="F28" s="10">
        <f t="shared" si="1"/>
        <v>11314.984709480123</v>
      </c>
      <c r="G28" s="10" t="e">
        <f t="shared" si="2"/>
        <v>#DIV/0!</v>
      </c>
      <c r="H28" s="10" t="e">
        <f>E28/#REF!</f>
        <v>#REF!</v>
      </c>
      <c r="I28" s="8" t="e">
        <f>#REF!/B28</f>
        <v>#REF!</v>
      </c>
    </row>
    <row r="29" spans="1:14" x14ac:dyDescent="0.25">
      <c r="B29" s="9"/>
      <c r="C29" s="25"/>
      <c r="E29" s="26"/>
      <c r="F29" s="26" t="e">
        <f t="shared" si="1"/>
        <v>#DIV/0!</v>
      </c>
      <c r="G29" s="10" t="e">
        <f t="shared" si="2"/>
        <v>#DIV/0!</v>
      </c>
      <c r="H29" s="26" t="e">
        <f>E29/#REF!</f>
        <v>#REF!</v>
      </c>
      <c r="I29" s="8" t="e">
        <f>C29/B29</f>
        <v>#DIV/0!</v>
      </c>
    </row>
    <row r="30" spans="1:14" x14ac:dyDescent="0.25">
      <c r="E30" s="26"/>
      <c r="F30" s="26" t="e">
        <f t="shared" si="1"/>
        <v>#DIV/0!</v>
      </c>
      <c r="G30" s="26" t="e">
        <f t="shared" si="2"/>
        <v>#DIV/0!</v>
      </c>
      <c r="H30" s="26" t="e">
        <f>E30/#REF!</f>
        <v>#REF!</v>
      </c>
      <c r="I30" t="e">
        <f>#REF!/B30</f>
        <v>#REF!</v>
      </c>
    </row>
    <row r="31" spans="1:14" x14ac:dyDescent="0.25">
      <c r="E31" s="25"/>
      <c r="F31" s="26" t="e">
        <f t="shared" si="1"/>
        <v>#DIV/0!</v>
      </c>
      <c r="G31" s="26" t="e">
        <f t="shared" si="2"/>
        <v>#DIV/0!</v>
      </c>
      <c r="H31" s="26" t="e">
        <f>E31/#REF!</f>
        <v>#REF!</v>
      </c>
    </row>
    <row r="33" spans="1:8" x14ac:dyDescent="0.25">
      <c r="A33">
        <v>570</v>
      </c>
      <c r="B33" s="7">
        <v>6047714</v>
      </c>
      <c r="C33">
        <f>B33/A33</f>
        <v>10610.024561403508</v>
      </c>
      <c r="D33">
        <v>272500</v>
      </c>
      <c r="E33">
        <v>30000</v>
      </c>
      <c r="F33">
        <f>E33+D33+B33</f>
        <v>6350214</v>
      </c>
      <c r="G33">
        <f>F33/A33</f>
        <v>11140.726315789474</v>
      </c>
      <c r="H33" s="6" t="e">
        <f>F33/#REF!</f>
        <v>#REF!</v>
      </c>
    </row>
    <row r="34" spans="1:8" x14ac:dyDescent="0.25">
      <c r="A34">
        <v>570</v>
      </c>
      <c r="B34" s="7">
        <v>6014381</v>
      </c>
      <c r="C34">
        <f>B34/A34</f>
        <v>10551.545614035087</v>
      </c>
      <c r="D34">
        <v>271000</v>
      </c>
      <c r="E34">
        <v>30000</v>
      </c>
      <c r="F34">
        <f>E34+D34+B34</f>
        <v>6315381</v>
      </c>
      <c r="G34">
        <f>F34/A34</f>
        <v>11079.615789473684</v>
      </c>
      <c r="H34" s="6" t="e">
        <f>F34/#REF!</f>
        <v>#REF!</v>
      </c>
    </row>
    <row r="35" spans="1:8" x14ac:dyDescent="0.25">
      <c r="A35">
        <v>510</v>
      </c>
      <c r="B35" s="7">
        <v>5083750</v>
      </c>
      <c r="C35">
        <f>B35/A35</f>
        <v>9968.1372549019616</v>
      </c>
      <c r="G35" t="e">
        <f>F35/#REF!</f>
        <v>#REF!</v>
      </c>
    </row>
    <row r="36" spans="1:8" ht="15.75" x14ac:dyDescent="0.25">
      <c r="A36" s="30"/>
      <c r="C36" t="e">
        <f>B36/#REF!</f>
        <v>#REF!</v>
      </c>
    </row>
    <row r="37" spans="1:8" ht="15.75" x14ac:dyDescent="0.25">
      <c r="A37" s="30"/>
    </row>
    <row r="38" spans="1:8" ht="15.75" x14ac:dyDescent="0.25">
      <c r="A38" s="30"/>
    </row>
    <row r="39" spans="1:8" ht="15.75" x14ac:dyDescent="0.25">
      <c r="A39" s="30"/>
    </row>
    <row r="40" spans="1:8" ht="15.75" x14ac:dyDescent="0.25">
      <c r="A40" s="30"/>
    </row>
    <row r="41" spans="1:8" ht="15.75" x14ac:dyDescent="0.25">
      <c r="A41" s="30"/>
    </row>
    <row r="42" spans="1:8" ht="15.75" x14ac:dyDescent="0.25">
      <c r="A42" s="30"/>
    </row>
    <row r="62" spans="3:5" x14ac:dyDescent="0.25">
      <c r="C62" s="6"/>
      <c r="D62" s="6"/>
      <c r="E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Y28" sqref="Y2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X21" sqref="X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U32" sqref="U3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4" workbookViewId="0">
      <selection activeCell="Y30" sqref="W30:Y3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8F125-8189-448F-B568-B4DC897F2CDF}">
  <dimension ref="A1"/>
  <sheetViews>
    <sheetView topLeftCell="A100" workbookViewId="0">
      <selection activeCell="A97" sqref="A9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A5953-22AD-4E93-A4B1-24E2F82BBD4F}">
  <dimension ref="A1"/>
  <sheetViews>
    <sheetView topLeftCell="A2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97112-E4F5-4F7E-84B4-2C7DA061232C}">
  <dimension ref="A1"/>
  <sheetViews>
    <sheetView workbookViewId="0">
      <selection activeCell="A47" sqref="A4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  <vt:lpstr>Sheet10</vt:lpstr>
      <vt:lpstr>Sheet11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2024-01-15T11:09:28Z</dcterms:modified>
</cp:coreProperties>
</file>