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Bandra (West)\Roopa acharya\"/>
    </mc:Choice>
  </mc:AlternateContent>
  <xr:revisionPtr revIDLastSave="0" documentId="13_ncr:1_{3E38F03D-17D5-4B66-BB37-E22CEF499A62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8" i="4" l="1"/>
  <c r="Q7" i="4"/>
  <c r="Q6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<sst xmlns="http://schemas.openxmlformats.org/spreadsheetml/2006/main" count="133" uniqueCount="92">
  <si>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</si>
  <si>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</si>
  <si>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</si>
  <si>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</si>
  <si>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</si>
  <si>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</si>
  <si>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</si>
  <si>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</si>
  <si>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</si>
  <si>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</si>
  <si>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</si>
  <si>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</si>
  <si>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</si>
  <si>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</si>
  <si>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</si>
  <si>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</si>
  <si>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</si>
  <si>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</si>
  <si>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</si>
  <si>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</si>
  <si>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</si>
  <si>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</si>
  <si>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</si>
  <si>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</si>
  <si>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</si>
  <si>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</si>
  <si>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</si>
  <si>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</si>
  <si>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</si>
  <si>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</si>
  <si>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</si>
  <si>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</si>
  <si>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</si>
  <si>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</si>
  <si>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</si>
  <si>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</si>
  <si>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</si>
  <si>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</si>
  <si>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</si>
  <si>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</si>
  <si>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</si>
  <si>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</si>
  <si>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</si>
  <si>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</si>
  <si>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</si>
  <si>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</si>
  <si>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</si>
  <si>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</si>
  <si>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</si>
  <si>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</si>
  <si>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</si>
  <si>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</si>
  <si>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</si>
  <si>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</si>
  <si>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</si>
  <si>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</si>
  <si>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</si>
  <si>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</si>
  <si>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</si>
  <si>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</si>
  <si>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</si>
  <si>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</si>
  <si>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</si>
  <si>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</si>
  <si>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</si>
  <si>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</si>
  <si>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</si>
  <si>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</si>
  <si>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</si>
  <si>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</si>
  <si>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</si>
  <si>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</si>
  <si>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</si>
  <si>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</si>
  <si>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</si>
  <si>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</si>
  <si>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</si>
  <si>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</si>
  <si>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</si>
  <si>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</si>
  <si>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</si>
  <si>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</si>
  <si>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</si>
  <si>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</si>
  <si>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</si>
  <si>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16.04.2019</t>
  </si>
  <si>
    <t>YOC-1985</t>
  </si>
  <si>
    <t>ACA</t>
  </si>
  <si>
    <t>1.10cr to 1.15cr lum sum</t>
  </si>
  <si>
    <t>IGR-18.12.23</t>
  </si>
  <si>
    <t>IGR-28.03.23</t>
  </si>
  <si>
    <t>IGR-15.06.23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</si>
</sst>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125799</xdr:colOff>
      <xdr:row>43</xdr:row>
      <xdr:rowOff>10632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484CE6-94ED-47B1-9E0D-21FCB1581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46599" cy="7935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421115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CA8F7E-B3A9-4BB4-ACAE-8D3507FB3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41915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411589</xdr:colOff>
      <xdr:row>45</xdr:row>
      <xdr:rowOff>182197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C9FAB8-427D-4BD9-A07B-D8137BA96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32389" cy="87546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468747</xdr:colOff>
      <xdr:row>48</xdr:row>
      <xdr:rowOff>115519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F51BC6-CAC3-4F30-B4EA-66E97C525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89547" cy="8735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2F0A5F-CDDF-4F98-A3A9-603C09913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C09D5A-8D00-4ED1-B66C-F06921AC1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E14F28-8777-4ED1-8E23-4C05A66B2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195867.40099999998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225267.40099999998</v>
      </c>
      <c r="D9" s="63" t="s">
        <v>62</v>
      </c>
      <c r="E9" s="64">
        <f>C9/10.764</f>
        <v>20927.852192493498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1985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39</v>
      </c>
      <c r="D13" s="70">
        <f>D12-C13</f>
        <v>61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P31" sqref="P3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21500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18800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39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21</v>
      </c>
      <c r="D8" s="26">
        <v>1985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58.5</v>
      </c>
      <c r="D10" s="26"/>
      <c r="F10" s="19"/>
    </row>
    <row r="11" spans="1:6" x14ac:dyDescent="0.25">
      <c r="A11" s="16"/>
      <c r="B11" s="27"/>
      <c r="C11" s="28">
        <f>C10%</f>
        <v>0.58499999999999996</v>
      </c>
      <c r="D11" s="28"/>
      <c r="F11" s="19"/>
    </row>
    <row r="12" spans="1:6" x14ac:dyDescent="0.25">
      <c r="A12" s="16" t="s">
        <v>21</v>
      </c>
      <c r="B12" s="20"/>
      <c r="C12" s="21">
        <f>C6*C11</f>
        <v>1579.5</v>
      </c>
      <c r="D12" s="24"/>
      <c r="F12" s="19"/>
    </row>
    <row r="13" spans="1:6" x14ac:dyDescent="0.25">
      <c r="A13" s="16" t="s">
        <v>22</v>
      </c>
      <c r="B13" s="20"/>
      <c r="C13" s="21">
        <f>C6-C12</f>
        <v>1120.5</v>
      </c>
      <c r="D13" s="24"/>
      <c r="F13" s="19"/>
    </row>
    <row r="14" spans="1:6" x14ac:dyDescent="0.25">
      <c r="A14" s="16" t="s">
        <v>15</v>
      </c>
      <c r="B14" s="20"/>
      <c r="C14" s="21">
        <f>C5</f>
        <v>18800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19920.5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576</v>
      </c>
      <c r="D18" s="26"/>
      <c r="F18" s="19"/>
    </row>
    <row r="19" spans="1:6" x14ac:dyDescent="0.25">
      <c r="A19" s="16" t="s">
        <v>74</v>
      </c>
      <c r="B19" s="6"/>
      <c r="C19" s="32">
        <f>C18*C16</f>
        <v>11474208</v>
      </c>
      <c r="D19" s="33"/>
      <c r="E19" s="70"/>
      <c r="F19" s="34"/>
    </row>
    <row r="20" spans="1:6" x14ac:dyDescent="0.25">
      <c r="A20" s="16" t="s">
        <v>24</v>
      </c>
      <c r="C20" s="35">
        <f>C19*90%</f>
        <v>10326787.200000001</v>
      </c>
      <c r="D20" s="32"/>
      <c r="F20" s="19"/>
    </row>
    <row r="21" spans="1:6" x14ac:dyDescent="0.25">
      <c r="A21" s="16" t="s">
        <v>25</v>
      </c>
      <c r="C21" s="35">
        <f>C19*80%</f>
        <v>9179366.4000000004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1555200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23904.600000000002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J26" activeCellId="1" sqref="F23 J2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326</v>
      </c>
      <c r="C2" s="4">
        <f t="shared" ref="C2:C16" si="1">B2*1.2</f>
        <v>391.2</v>
      </c>
      <c r="D2" s="4">
        <f t="shared" ref="D2:D16" si="2">C2*1.2</f>
        <v>469.43999999999994</v>
      </c>
      <c r="E2" s="5">
        <f t="shared" ref="E2:E16" si="3">R2</f>
        <v>9500000</v>
      </c>
      <c r="F2" s="4">
        <f t="shared" ref="F2:F15" si="4">ROUND((E2/B2),0)</f>
        <v>29141</v>
      </c>
      <c r="G2" s="78">
        <f t="shared" ref="G2:G15" si="5">ROUND((E2/C2),0)</f>
        <v>24284</v>
      </c>
      <c r="H2" s="78">
        <f t="shared" ref="H2:H15" si="6">ROUND((E2/D2),0)</f>
        <v>20237</v>
      </c>
      <c r="I2" s="78">
        <f t="shared" ref="I2:I15" si="7">T2</f>
        <v>0</v>
      </c>
      <c r="J2" s="78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326</v>
      </c>
      <c r="R2" s="79">
        <v>9500000</v>
      </c>
      <c r="S2" s="2"/>
    </row>
    <row r="3" spans="1:19" x14ac:dyDescent="0.25">
      <c r="A3" s="4">
        <v>2</v>
      </c>
      <c r="B3" s="4">
        <f t="shared" si="0"/>
        <v>452</v>
      </c>
      <c r="C3" s="4">
        <f t="shared" si="1"/>
        <v>542.4</v>
      </c>
      <c r="D3" s="4">
        <f t="shared" si="2"/>
        <v>650.88</v>
      </c>
      <c r="E3" s="5">
        <f t="shared" si="3"/>
        <v>13500000</v>
      </c>
      <c r="F3" s="4">
        <f t="shared" si="4"/>
        <v>29867</v>
      </c>
      <c r="G3" s="78">
        <f t="shared" si="5"/>
        <v>24889</v>
      </c>
      <c r="H3" s="78">
        <f t="shared" si="6"/>
        <v>20741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452</v>
      </c>
      <c r="R3" s="79">
        <v>13500000</v>
      </c>
      <c r="S3" s="2"/>
    </row>
    <row r="4" spans="1:19" x14ac:dyDescent="0.25">
      <c r="A4" s="4">
        <v>3</v>
      </c>
      <c r="B4" s="4">
        <f t="shared" si="0"/>
        <v>380</v>
      </c>
      <c r="C4" s="4">
        <f t="shared" si="1"/>
        <v>456</v>
      </c>
      <c r="D4" s="4">
        <f t="shared" si="2"/>
        <v>547.19999999999993</v>
      </c>
      <c r="E4" s="5">
        <f t="shared" si="3"/>
        <v>10300000</v>
      </c>
      <c r="F4" s="4">
        <f t="shared" si="4"/>
        <v>27105</v>
      </c>
      <c r="G4" s="78">
        <f t="shared" si="5"/>
        <v>22588</v>
      </c>
      <c r="H4" s="78">
        <f t="shared" si="6"/>
        <v>18823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380</v>
      </c>
      <c r="R4" s="79">
        <v>10300000</v>
      </c>
      <c r="S4" s="2"/>
    </row>
    <row r="5" spans="1:19" x14ac:dyDescent="0.25">
      <c r="A5" s="4">
        <v>4</v>
      </c>
      <c r="B5" s="4">
        <f t="shared" si="0"/>
        <v>510</v>
      </c>
      <c r="C5" s="4">
        <f t="shared" si="1"/>
        <v>612</v>
      </c>
      <c r="D5" s="4">
        <f t="shared" si="2"/>
        <v>734.4</v>
      </c>
      <c r="E5" s="5">
        <f t="shared" si="3"/>
        <v>12000000</v>
      </c>
      <c r="F5" s="4">
        <f t="shared" si="4"/>
        <v>23529</v>
      </c>
      <c r="G5" s="78">
        <f t="shared" si="5"/>
        <v>19608</v>
      </c>
      <c r="H5" s="78">
        <f t="shared" si="6"/>
        <v>16340</v>
      </c>
      <c r="I5" s="78">
        <f t="shared" si="7"/>
        <v>0</v>
      </c>
      <c r="J5" s="78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510</v>
      </c>
      <c r="R5" s="79">
        <v>12000000</v>
      </c>
      <c r="S5" s="2"/>
    </row>
    <row r="6" spans="1:19" x14ac:dyDescent="0.25">
      <c r="A6" s="4">
        <v>5</v>
      </c>
      <c r="B6" s="4">
        <f t="shared" si="0"/>
        <v>666.39923999999996</v>
      </c>
      <c r="C6" s="4">
        <f t="shared" si="1"/>
        <v>799.67908799999998</v>
      </c>
      <c r="D6" s="4">
        <f t="shared" si="2"/>
        <v>959.61490559999993</v>
      </c>
      <c r="E6" s="5">
        <f t="shared" si="3"/>
        <v>15693000</v>
      </c>
      <c r="F6" s="4">
        <f t="shared" si="4"/>
        <v>23549</v>
      </c>
      <c r="G6" s="78">
        <f t="shared" si="5"/>
        <v>19624</v>
      </c>
      <c r="H6" s="78">
        <f t="shared" si="6"/>
        <v>16353</v>
      </c>
      <c r="I6" s="78">
        <f t="shared" si="7"/>
        <v>0</v>
      </c>
      <c r="J6" s="78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f>61.91*10.764</f>
        <v>666.39923999999996</v>
      </c>
      <c r="R6" s="79">
        <v>15693000</v>
      </c>
      <c r="S6" s="79" t="s">
        <v>89</v>
      </c>
    </row>
    <row r="7" spans="1:19" x14ac:dyDescent="0.25">
      <c r="A7" s="4">
        <v>6</v>
      </c>
      <c r="B7" s="4">
        <f t="shared" si="0"/>
        <v>287.39879999999999</v>
      </c>
      <c r="C7" s="4">
        <f t="shared" si="1"/>
        <v>344.87855999999999</v>
      </c>
      <c r="D7" s="4">
        <f t="shared" si="2"/>
        <v>413.85427199999998</v>
      </c>
      <c r="E7" s="5">
        <f t="shared" si="3"/>
        <v>7330000</v>
      </c>
      <c r="F7" s="4">
        <f t="shared" si="4"/>
        <v>25505</v>
      </c>
      <c r="G7" s="4">
        <f t="shared" si="5"/>
        <v>21254</v>
      </c>
      <c r="H7" s="4">
        <f t="shared" si="6"/>
        <v>17712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>26.7*10.764</f>
        <v>287.39879999999999</v>
      </c>
      <c r="R7" s="2">
        <v>7330000</v>
      </c>
      <c r="S7" s="2" t="s">
        <v>90</v>
      </c>
    </row>
    <row r="8" spans="1:19" x14ac:dyDescent="0.25">
      <c r="A8" s="4">
        <v>7</v>
      </c>
      <c r="B8" s="4">
        <f t="shared" si="0"/>
        <v>666.39923999999996</v>
      </c>
      <c r="C8" s="4">
        <f t="shared" si="1"/>
        <v>799.67908799999998</v>
      </c>
      <c r="D8" s="4">
        <f t="shared" si="2"/>
        <v>959.61490559999993</v>
      </c>
      <c r="E8" s="5">
        <f t="shared" si="3"/>
        <v>17316000</v>
      </c>
      <c r="F8" s="4">
        <f t="shared" si="4"/>
        <v>25984</v>
      </c>
      <c r="G8" s="4">
        <f t="shared" si="5"/>
        <v>21654</v>
      </c>
      <c r="H8" s="4">
        <f t="shared" si="6"/>
        <v>18045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>61.91*10.764</f>
        <v>666.39923999999996</v>
      </c>
      <c r="R8" s="2">
        <v>17316000</v>
      </c>
      <c r="S8" s="2" t="s">
        <v>91</v>
      </c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2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74" t="s">
        <v>86</v>
      </c>
    </row>
    <row r="24" spans="1:19" s="10" customFormat="1" x14ac:dyDescent="0.25">
      <c r="F24" s="73" t="s">
        <v>88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57" t="s">
        <v>71</v>
      </c>
      <c r="G27" s="57">
        <v>465</v>
      </c>
    </row>
    <row r="28" spans="1:19" s="10" customFormat="1" x14ac:dyDescent="0.25">
      <c r="C28" s="72" t="s">
        <v>75</v>
      </c>
      <c r="D28" s="72" t="s">
        <v>85</v>
      </c>
      <c r="F28" s="57" t="s">
        <v>87</v>
      </c>
      <c r="G28" s="57">
        <v>486</v>
      </c>
    </row>
    <row r="29" spans="1:19" s="10" customFormat="1" x14ac:dyDescent="0.25">
      <c r="C29" s="72" t="s">
        <v>1</v>
      </c>
      <c r="D29" s="72">
        <v>8900000</v>
      </c>
      <c r="F29" s="57" t="s">
        <v>72</v>
      </c>
      <c r="G29" s="57">
        <v>576</v>
      </c>
      <c r="H29" s="10">
        <f>G29/G28</f>
        <v>1.1851851851851851</v>
      </c>
    </row>
    <row r="30" spans="1:19" s="10" customFormat="1" x14ac:dyDescent="0.25">
      <c r="F30" s="57" t="s">
        <v>73</v>
      </c>
      <c r="G30" s="57">
        <v>19000</v>
      </c>
    </row>
    <row r="31" spans="1:19" s="10" customFormat="1" x14ac:dyDescent="0.25">
      <c r="C31" s="75"/>
      <c r="D31" s="75"/>
      <c r="F31" s="75" t="s">
        <v>74</v>
      </c>
      <c r="G31" s="75">
        <f>G29*G30</f>
        <v>10944000</v>
      </c>
      <c r="H31" s="10">
        <f>G31/D29</f>
        <v>1.2296629213483146</v>
      </c>
    </row>
    <row r="32" spans="1:19" s="10" customFormat="1" x14ac:dyDescent="0.25">
      <c r="C32" s="75"/>
      <c r="D32" s="75"/>
      <c r="F32" s="75" t="s">
        <v>24</v>
      </c>
      <c r="G32" s="75">
        <f>G31*90%</f>
        <v>9849600</v>
      </c>
    </row>
    <row r="33" spans="3:7" s="10" customFormat="1" x14ac:dyDescent="0.25">
      <c r="C33" s="75"/>
      <c r="D33" s="75"/>
      <c r="F33" s="75" t="s">
        <v>25</v>
      </c>
      <c r="G33" s="75">
        <f>G31*80%</f>
        <v>8755200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2024-01-15T07:10:14Z</dcterms:modified>
</cp:coreProperties>
</file>