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747614E-2D4C-4431-89AD-1E4ED6B184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I7" i="1"/>
  <c r="I5" i="1"/>
  <c r="B20" i="1"/>
  <c r="G5" i="1"/>
  <c r="J28" i="1"/>
  <c r="B36" i="1"/>
  <c r="B35" i="1"/>
  <c r="J33" i="1" l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I37" i="1" s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<sst xmlns="http://schemas.openxmlformats.org/spreadsheetml/2006/main" count="30" uniqueCount="28">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</sst>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14" fillId="0" borderId="1" xfId="0" applyNumberFormat="1" applyFont="1" applyBorder="1"/>
    <xf numFmtId="0" fontId="14" fillId="0" borderId="1" xfId="0" applyFont="1" applyBorder="1"/>
    <xf numFmtId="43" fontId="14" fillId="0" borderId="1" xfId="1" applyFont="1" applyFill="1" applyBorder="1"/>
    <xf numFmtId="164" fontId="14" fillId="0" borderId="1" xfId="1" applyNumberFormat="1" applyFont="1" applyBorder="1"/>
    <xf numFmtId="43" fontId="14" fillId="0" borderId="1" xfId="1" applyFont="1" applyBorder="1"/>
    <xf numFmtId="43" fontId="16" fillId="0" borderId="1" xfId="0" applyNumberFormat="1" applyFont="1" applyBorder="1"/>
    <xf numFmtId="2" fontId="14" fillId="0" borderId="1" xfId="1" applyNumberFormat="1" applyFont="1" applyBorder="1"/>
    <xf numFmtId="165" fontId="0" fillId="0" borderId="0" xfId="0" applyNumberForma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459136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AE79E-6459-4EB8-B23A-6B87D7AEB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0336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192139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8635B-21A2-4A4F-AF2F-631C01281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745964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19</xdr:col>
      <xdr:colOff>77827</xdr:colOff>
      <xdr:row>87</xdr:row>
      <xdr:rowOff>20249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DA940D-F81D-4267-ACD3-C350CA265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1660227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324576</xdr:colOff>
      <xdr:row>39</xdr:row>
      <xdr:rowOff>86774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3738BE-6174-49B8-AD7B-B44D47CE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01376" cy="751627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286471</xdr:colOff>
      <xdr:row>40</xdr:row>
      <xdr:rowOff>115353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EF4041-C97F-4C10-89DD-82F2E2902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63271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/>
      <c r="C2" s="31"/>
      <c r="D2" s="36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5500</v>
      </c>
      <c r="C3" s="32"/>
      <c r="D3" s="29"/>
      <c r="E3" s="10"/>
      <c r="F3" s="5">
        <v>2018</v>
      </c>
      <c r="G3" s="7">
        <v>2024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2">
        <v>2300</v>
      </c>
      <c r="C4" s="32"/>
      <c r="D4" s="29"/>
      <c r="E4" s="10"/>
      <c r="F4" s="9" t="s">
        <v>24</v>
      </c>
      <c r="G4" t="s">
        <v>25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3200</v>
      </c>
      <c r="C5" s="32"/>
      <c r="D5" s="29"/>
      <c r="E5" s="51"/>
      <c r="F5" s="52">
        <v>249</v>
      </c>
      <c r="G5" s="19">
        <f>31.76*10.764</f>
        <v>341.86464000000001</v>
      </c>
      <c r="H5" s="51"/>
      <c r="I5" s="35">
        <f>F5+F6</f>
        <v>292</v>
      </c>
      <c r="J5">
        <f>J4/10.764</f>
        <v>2596.711259754738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2300</v>
      </c>
      <c r="C6" s="32"/>
      <c r="D6" s="29"/>
      <c r="E6" s="51"/>
      <c r="F6" s="58">
        <v>43</v>
      </c>
      <c r="G6" s="20"/>
      <c r="H6" s="22"/>
      <c r="I6" s="14">
        <v>6000</v>
      </c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6</v>
      </c>
      <c r="C7" s="28"/>
      <c r="D7" s="37"/>
      <c r="E7" s="53"/>
      <c r="F7" s="51"/>
      <c r="G7" s="20"/>
      <c r="H7" s="20"/>
      <c r="I7" s="59">
        <f>I6*I5</f>
        <v>1752000</v>
      </c>
      <c r="J7" s="15"/>
      <c r="M7" s="48"/>
      <c r="N7" s="49"/>
    </row>
    <row r="8" spans="1:15" ht="16.5" x14ac:dyDescent="0.3">
      <c r="A8" s="26" t="s">
        <v>5</v>
      </c>
      <c r="B8" s="28">
        <f>B9-B7</f>
        <v>54</v>
      </c>
      <c r="C8" s="28"/>
      <c r="D8" s="38"/>
      <c r="E8" s="54"/>
      <c r="F8" s="51"/>
      <c r="G8" s="21"/>
      <c r="H8" s="20"/>
      <c r="I8" s="15"/>
      <c r="J8" s="15"/>
      <c r="M8" s="48"/>
      <c r="N8" s="49"/>
    </row>
    <row r="9" spans="1:15" ht="16.5" x14ac:dyDescent="0.3">
      <c r="A9" s="26" t="s">
        <v>6</v>
      </c>
      <c r="B9" s="28">
        <v>60</v>
      </c>
      <c r="C9" s="28"/>
      <c r="D9" s="37"/>
      <c r="E9" s="55"/>
      <c r="F9" s="56"/>
      <c r="G9" s="34"/>
      <c r="H9" s="21"/>
      <c r="I9" s="15"/>
      <c r="J9" s="15"/>
      <c r="K9" s="12"/>
      <c r="L9" s="12"/>
      <c r="M9" s="11"/>
      <c r="N9" s="49"/>
    </row>
    <row r="10" spans="1:15" ht="33" x14ac:dyDescent="0.3">
      <c r="A10" s="27" t="s">
        <v>7</v>
      </c>
      <c r="B10" s="28">
        <f>90*B7/B9</f>
        <v>9</v>
      </c>
      <c r="C10" s="28"/>
      <c r="D10" s="37"/>
      <c r="E10" s="55"/>
      <c r="F10" s="51"/>
      <c r="G10" s="19"/>
      <c r="H10" s="21"/>
      <c r="I10" s="15"/>
      <c r="J10" s="15"/>
      <c r="K10" s="12"/>
      <c r="L10" s="12"/>
      <c r="M10" s="11"/>
      <c r="N10" s="49"/>
    </row>
    <row r="11" spans="1:15" ht="16.5" x14ac:dyDescent="0.3">
      <c r="A11" s="26"/>
      <c r="B11" s="33">
        <f>B10%</f>
        <v>0.09</v>
      </c>
      <c r="C11" s="33"/>
      <c r="D11" s="39"/>
      <c r="E11" s="57"/>
      <c r="F11" s="51"/>
      <c r="G11" s="20"/>
      <c r="H11" s="21"/>
      <c r="I11" s="15"/>
      <c r="J11" s="15"/>
      <c r="K11" s="12"/>
      <c r="L11" s="12"/>
      <c r="M11" s="11"/>
      <c r="N11" s="50"/>
    </row>
    <row r="12" spans="1:15" ht="16.5" x14ac:dyDescent="0.3">
      <c r="A12" s="26" t="s">
        <v>8</v>
      </c>
      <c r="B12" s="32">
        <f>B6*B11</f>
        <v>207</v>
      </c>
      <c r="C12" s="32"/>
      <c r="D12" s="40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6" t="s">
        <v>9</v>
      </c>
      <c r="B13" s="32">
        <f>B6-B12</f>
        <v>2093</v>
      </c>
      <c r="C13" s="32"/>
      <c r="D13" s="40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6" t="s">
        <v>2</v>
      </c>
      <c r="B14" s="32">
        <f>B5</f>
        <v>3200</v>
      </c>
      <c r="C14" s="32"/>
      <c r="D14" s="29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6" t="s">
        <v>10</v>
      </c>
      <c r="B15" s="32">
        <f>B14+B13</f>
        <v>5293</v>
      </c>
      <c r="C15" s="32"/>
      <c r="D15" s="29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2" t="s">
        <v>23</v>
      </c>
      <c r="B16" s="41">
        <v>342</v>
      </c>
      <c r="C16" s="41"/>
      <c r="D16" s="42"/>
      <c r="E16" s="10"/>
      <c r="F16" s="21"/>
      <c r="G16" s="24"/>
      <c r="H16" s="20"/>
      <c r="I16" s="10"/>
      <c r="N16" s="49"/>
    </row>
    <row r="17" spans="1:15" ht="16.5" x14ac:dyDescent="0.3">
      <c r="A17" s="42" t="s">
        <v>11</v>
      </c>
      <c r="B17" s="43">
        <f>B16*B15</f>
        <v>1810206</v>
      </c>
      <c r="C17" s="43"/>
      <c r="D17" s="44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2" t="s">
        <v>26</v>
      </c>
      <c r="B18" s="43">
        <f>B17*0.85</f>
        <v>1538675.0999999999</v>
      </c>
      <c r="C18" s="43"/>
      <c r="D18" s="44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2" t="s">
        <v>27</v>
      </c>
      <c r="B19" s="43">
        <f>B17*0.7</f>
        <v>1267144.2</v>
      </c>
      <c r="C19" s="43"/>
      <c r="D19" s="44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2" t="s">
        <v>12</v>
      </c>
      <c r="B20" s="43">
        <f>342*B4</f>
        <v>786600</v>
      </c>
      <c r="C20" s="43"/>
      <c r="D20" s="44"/>
      <c r="E20" s="10"/>
      <c r="F20" s="10"/>
      <c r="G20" s="10"/>
    </row>
    <row r="21" spans="1:15" ht="16.5" x14ac:dyDescent="0.3">
      <c r="A21" s="41" t="s">
        <v>16</v>
      </c>
      <c r="B21" s="45">
        <f>B17*0.03/12</f>
        <v>4525.5150000000003</v>
      </c>
      <c r="C21" s="43"/>
      <c r="D21" s="43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46" t="s">
        <v>20</v>
      </c>
      <c r="C26" s="46" t="s">
        <v>15</v>
      </c>
      <c r="D26" s="47" t="s">
        <v>21</v>
      </c>
      <c r="E26" s="47"/>
      <c r="F26" s="47" t="s">
        <v>11</v>
      </c>
      <c r="G26" s="47" t="s">
        <v>17</v>
      </c>
      <c r="H26" s="47" t="s">
        <v>18</v>
      </c>
      <c r="I26" s="47" t="s">
        <v>19</v>
      </c>
      <c r="J26" s="47"/>
    </row>
    <row r="27" spans="1:15" ht="17.25" x14ac:dyDescent="0.3">
      <c r="B27" s="46"/>
      <c r="C27" s="46"/>
      <c r="D27" s="47">
        <v>798</v>
      </c>
      <c r="E27" s="47"/>
      <c r="F27" s="47">
        <v>3000000</v>
      </c>
      <c r="G27" s="16" t="e">
        <f t="shared" ref="G27:G33" si="0">F27/C27</f>
        <v>#DIV/0!</v>
      </c>
      <c r="H27" s="16">
        <f>F27/D27</f>
        <v>3759.3984962406016</v>
      </c>
      <c r="I27" s="16" t="e">
        <f t="shared" ref="I27:I33" si="1">F27/B27</f>
        <v>#DIV/0!</v>
      </c>
      <c r="J27" s="47" t="e">
        <f>B27/C27</f>
        <v>#DIV/0!</v>
      </c>
      <c r="K27" s="25"/>
    </row>
    <row r="28" spans="1:15" ht="17.25" x14ac:dyDescent="0.3">
      <c r="B28" s="46"/>
      <c r="C28" s="46">
        <v>580</v>
      </c>
      <c r="D28" s="47">
        <v>600</v>
      </c>
      <c r="E28" s="47"/>
      <c r="F28" s="47">
        <v>3000000</v>
      </c>
      <c r="G28" s="16">
        <f t="shared" si="0"/>
        <v>5172.4137931034484</v>
      </c>
      <c r="H28" s="16">
        <f>F28/D28</f>
        <v>5000</v>
      </c>
      <c r="I28" s="16" t="e">
        <f t="shared" si="1"/>
        <v>#DIV/0!</v>
      </c>
      <c r="J28" s="47">
        <f>D28/C28</f>
        <v>1.0344827586206897</v>
      </c>
      <c r="K28" s="25"/>
    </row>
    <row r="29" spans="1:15" x14ac:dyDescent="0.25">
      <c r="B29" s="46"/>
      <c r="C29" s="46"/>
      <c r="D29" s="47">
        <v>846</v>
      </c>
      <c r="E29" s="47"/>
      <c r="F29" s="16">
        <v>3500000</v>
      </c>
      <c r="G29" s="16" t="e">
        <f t="shared" si="0"/>
        <v>#DIV/0!</v>
      </c>
      <c r="H29" s="16">
        <f t="shared" ref="H29:H33" si="2">F29/D29</f>
        <v>4137.1158392434991</v>
      </c>
      <c r="I29" s="16" t="e">
        <f t="shared" si="1"/>
        <v>#DIV/0!</v>
      </c>
      <c r="J29" s="47" t="e">
        <f t="shared" ref="J29:J33" si="3">D29/C29</f>
        <v>#DIV/0!</v>
      </c>
    </row>
    <row r="30" spans="1:15" x14ac:dyDescent="0.25">
      <c r="B30" s="46"/>
      <c r="C30" s="46"/>
      <c r="D30" s="47"/>
      <c r="E30" s="47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47" t="e">
        <f t="shared" si="3"/>
        <v>#DIV/0!</v>
      </c>
    </row>
    <row r="31" spans="1:15" x14ac:dyDescent="0.25">
      <c r="B31" s="46"/>
      <c r="C31" s="46"/>
      <c r="D31" s="47"/>
      <c r="E31" s="47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47" t="e">
        <f t="shared" si="3"/>
        <v>#DIV/0!</v>
      </c>
    </row>
    <row r="32" spans="1:15" x14ac:dyDescent="0.25">
      <c r="B32" s="46"/>
      <c r="C32" s="46"/>
      <c r="D32" s="47"/>
      <c r="E32" s="47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47" t="e">
        <f t="shared" si="3"/>
        <v>#DIV/0!</v>
      </c>
    </row>
    <row r="33" spans="1:10" x14ac:dyDescent="0.25">
      <c r="B33" s="46"/>
      <c r="C33" s="46"/>
      <c r="D33" s="47"/>
      <c r="E33" s="47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47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46">
        <f>29.63*10.764</f>
        <v>318.93731999999994</v>
      </c>
      <c r="C35" s="46">
        <v>2220000</v>
      </c>
      <c r="D35" s="47">
        <f>C35/B35</f>
        <v>6960.6153334454566</v>
      </c>
      <c r="E35" s="47">
        <v>133200</v>
      </c>
      <c r="F35" s="47">
        <v>22200</v>
      </c>
      <c r="G35" s="16">
        <f>F35+E35+C35</f>
        <v>2375400</v>
      </c>
      <c r="H35" s="47">
        <f>G35/B35</f>
        <v>7447.8584067866386</v>
      </c>
      <c r="I35" s="16" t="e">
        <f>G35/A35</f>
        <v>#DIV/0!</v>
      </c>
    </row>
    <row r="36" spans="1:10" x14ac:dyDescent="0.25">
      <c r="B36" s="46">
        <f>29.63*10.764</f>
        <v>318.93731999999994</v>
      </c>
      <c r="C36" s="46">
        <v>2200000</v>
      </c>
      <c r="D36" s="47">
        <f>C36/B36</f>
        <v>6897.9070871982003</v>
      </c>
      <c r="E36" s="47">
        <v>132000</v>
      </c>
      <c r="F36" s="47">
        <v>22000</v>
      </c>
      <c r="G36" s="16">
        <f>F36+E36+C36</f>
        <v>2354000</v>
      </c>
      <c r="H36" s="47">
        <f>G36/B36</f>
        <v>7380.7605833020743</v>
      </c>
      <c r="I36" s="16"/>
    </row>
    <row r="37" spans="1:10" x14ac:dyDescent="0.25">
      <c r="B37" s="46"/>
      <c r="C37" s="46">
        <v>8500000</v>
      </c>
      <c r="D37" s="47" t="e">
        <f>C37/B37</f>
        <v>#DIV/0!</v>
      </c>
      <c r="E37" s="47">
        <v>510000</v>
      </c>
      <c r="F37" s="47">
        <v>30000</v>
      </c>
      <c r="G37" s="16">
        <f>F37+E37+C37</f>
        <v>9040000</v>
      </c>
      <c r="H37" s="47" t="e">
        <f>G37/B37</f>
        <v>#DIV/0!</v>
      </c>
      <c r="I37" s="16" t="e">
        <f>G37/A37</f>
        <v>#DIV/0!</v>
      </c>
    </row>
    <row r="38" spans="1:10" ht="15.75" x14ac:dyDescent="0.25">
      <c r="A38" s="11"/>
      <c r="B38" s="46"/>
      <c r="C38" s="46"/>
      <c r="D38" s="47" t="e">
        <f>C38/B38</f>
        <v>#DIV/0!</v>
      </c>
      <c r="E38" s="47">
        <v>419540</v>
      </c>
      <c r="F38" s="47">
        <v>30000</v>
      </c>
      <c r="G38" s="16">
        <f>F38+E38+C38</f>
        <v>449540</v>
      </c>
      <c r="H38" s="47" t="e">
        <f>G38/B38</f>
        <v>#DIV/0!</v>
      </c>
      <c r="I38" s="47"/>
    </row>
    <row r="39" spans="1:10" ht="15.75" x14ac:dyDescent="0.25">
      <c r="A39" s="11"/>
      <c r="B39" s="46"/>
      <c r="C39" s="46"/>
      <c r="D39" s="47" t="e">
        <f>C39/B39</f>
        <v>#DIV/0!</v>
      </c>
      <c r="E39" s="47">
        <v>210000</v>
      </c>
      <c r="F39" s="47">
        <v>30000</v>
      </c>
      <c r="G39" s="16">
        <f>F39+E39+C39</f>
        <v>240000</v>
      </c>
      <c r="H39" s="47" t="e">
        <f>G39/B39</f>
        <v>#DIV/0!</v>
      </c>
      <c r="I39" s="47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6"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2024-01-17T05:23:00Z</dcterms:modified>
</cp:coreProperties>
</file>