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riprasad Gupta\"/>
    </mc:Choice>
  </mc:AlternateContent>
  <xr:revisionPtr revIDLastSave="0" documentId="13_ncr:1_{F2980B53-D137-41F9-B4BF-760381A0A73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1" i="4" l="1"/>
  <c r="R21" i="4" s="1"/>
  <c r="R2" i="4"/>
  <c r="R25" i="4" l="1"/>
  <c r="Q26" i="4"/>
  <c r="R26" i="4" s="1"/>
  <c r="R27" i="4" s="1"/>
  <c r="H21" i="4"/>
  <c r="H23" i="4" s="1"/>
  <c r="C6" i="4"/>
  <c r="C7" i="4"/>
  <c r="C8" i="4"/>
  <c r="C9" i="4"/>
  <c r="C10" i="4"/>
  <c r="C11" i="4"/>
  <c r="C12" i="4"/>
  <c r="C13" i="4"/>
  <c r="C14" i="4"/>
  <c r="C15" i="4"/>
  <c r="C2" i="4"/>
  <c r="Q2" i="4"/>
  <c r="T27" i="4" l="1"/>
  <c r="S27" i="4"/>
  <c r="Q9" i="4"/>
  <c r="U20" i="4" l="1"/>
  <c r="T20" i="4"/>
  <c r="T25" i="4"/>
  <c r="O21" i="4"/>
  <c r="N21" i="4"/>
  <c r="I20" i="4"/>
  <c r="T26" i="4" l="1"/>
  <c r="S26" i="4"/>
  <c r="S25" i="4"/>
  <c r="Q12" i="4"/>
  <c r="P12" i="4"/>
  <c r="P11" i="4"/>
  <c r="Q11" i="4" s="1"/>
  <c r="Q10" i="4"/>
  <c r="P10" i="4"/>
  <c r="P8" i="4"/>
  <c r="P7" i="4"/>
  <c r="P6" i="4"/>
  <c r="P5" i="4"/>
  <c r="P4" i="4"/>
  <c r="P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<sst xmlns="http://schemas.openxmlformats.org/spreadsheetml/2006/main" count="102" uniqueCount="27">
  <si>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</si>
  <si>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</si>
  <si>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</si>
  <si>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</si>
  <si>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</si>
  <si>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</si>
  <si>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</si>
  <si>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</si>
  <si>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</si>
  <si>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</si>
  <si>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</si>
  <si>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</si>
  <si>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</si>
  <si>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</si>
  <si>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</si>
  <si>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</si>
  <si>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mca</t>
  </si>
  <si>
    <t>fb</t>
  </si>
  <si>
    <t>total</t>
  </si>
  <si>
    <t>30000 to 35000 om ca</t>
  </si>
  <si>
    <t>401/402 merged</t>
  </si>
  <si>
    <t>flt no.</t>
  </si>
  <si>
    <t>rv</t>
  </si>
  <si>
    <t>dsv</t>
  </si>
  <si>
    <t>Flat No. 401 &amp; 402, 4th Floor, Shivam CHSL, 16th Road, Chikuwadi, Village - Shim, Borivali west, Borivali</t>
  </si>
  <si>
    <t>oc - 2015</t>
  </si>
  <si>
    <t>18.05.22 - all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</si>
</sst>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ont="1" applyFill="1"/>
    <xf numFmtId="43" fontId="0" fillId="2" borderId="0" xfId="1" applyFont="1" applyFill="1" applyAlignment="1">
      <alignment horizontal="right" vertical="center"/>
    </xf>
    <xf numFmtId="43" fontId="0" fillId="0" borderId="0" xfId="1" applyFont="1" applyAlignment="1">
      <alignment horizontal="right"/>
    </xf>
    <xf numFmtId="43" fontId="0" fillId="2" borderId="0" xfId="1" applyFont="1" applyFill="1" applyAlignment="1">
      <alignment horizontal="right"/>
    </xf>
    <xf numFmtId="43" fontId="4" fillId="2" borderId="0" xfId="1" applyFont="1" applyFill="1" applyAlignment="1">
      <alignment horizontal="right" vertical="center"/>
    </xf>
    <xf numFmtId="43" fontId="2" fillId="2" borderId="0" xfId="0" applyNumberFormat="1" applyFont="1" applyFill="1"/>
    <xf numFmtId="43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B2B9C-FB1D-4CB6-96B7-31DFDB42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420775</xdr:colOff>
      <xdr:row>36</xdr:row>
      <xdr:rowOff>162745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A387A7-D788-42C7-B3D2-64E8F873F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003175" cy="5877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325512</xdr:colOff>
      <xdr:row>29</xdr:row>
      <xdr:rowOff>29323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968177-E8CB-48AA-B52E-E371743C4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907912" cy="5363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439743</xdr:colOff>
      <xdr:row>32</xdr:row>
      <xdr:rowOff>134146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44758-FA99-47C1-9B06-E2C23637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12543" cy="5706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573196</xdr:colOff>
      <xdr:row>35</xdr:row>
      <xdr:rowOff>105534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0AF4A-F7C1-4F82-80AD-E8FC2E03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155596" cy="5439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9747C-510F-48FC-8C19-B2999C08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25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602031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BAB5C-B69D-482F-8B28-D0D8DC4A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013231" cy="7363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469002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D9C13-225B-4302-9127-2CC1C079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18602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7" sqref="D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28515625" customWidth="1"/>
    <col min="20" max="20" width="14" customWidth="1"/>
    <col min="21" max="21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B2*1.1</f>
        <v>458.33333333333337</v>
      </c>
      <c r="D2" s="4">
        <f t="shared" ref="D2:D13" si="2">C2*1.2</f>
        <v>550</v>
      </c>
      <c r="E2" s="5">
        <f t="shared" ref="E2:E13" si="3">R2</f>
        <v>8987000</v>
      </c>
      <c r="F2" s="10">
        <f t="shared" ref="F2:F13" si="4">ROUND((E2/B2),0)</f>
        <v>21569</v>
      </c>
      <c r="G2" s="15">
        <f t="shared" ref="G2:G13" si="5">ROUND((E2/C2),0)</f>
        <v>19608</v>
      </c>
      <c r="H2" s="10">
        <f t="shared" ref="H2:H13" si="6">ROUND((E2/D2),0)</f>
        <v>16340</v>
      </c>
      <c r="I2" s="4" t="e">
        <f>#REF!</f>
        <v>#REF!</v>
      </c>
      <c r="J2" s="4" t="str">
        <f t="shared" ref="J2:J13" si="7">S2</f>
        <v>18.05.22 - all in</v>
      </c>
      <c r="O2">
        <v>0</v>
      </c>
      <c r="P2">
        <v>500</v>
      </c>
      <c r="Q2">
        <f t="shared" ref="Q2:Q12" si="8">P2/1.2</f>
        <v>416.66666666666669</v>
      </c>
      <c r="R2" s="2">
        <f>8450000+507000+30000</f>
        <v>8987000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430</v>
      </c>
      <c r="C3" s="4">
        <f t="shared" ref="C3:C15" si="9">B3*1.1</f>
        <v>473.00000000000006</v>
      </c>
      <c r="D3" s="4">
        <f t="shared" si="2"/>
        <v>567.6</v>
      </c>
      <c r="E3" s="5">
        <f t="shared" si="3"/>
        <v>11700000</v>
      </c>
      <c r="F3" s="10">
        <f t="shared" si="4"/>
        <v>27209</v>
      </c>
      <c r="G3" s="15">
        <f t="shared" si="5"/>
        <v>24736</v>
      </c>
      <c r="H3" s="10">
        <f t="shared" si="6"/>
        <v>20613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430</v>
      </c>
      <c r="R3" s="2">
        <v>11700000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473.00000000000006</v>
      </c>
      <c r="D4" s="4">
        <f t="shared" si="2"/>
        <v>567.6</v>
      </c>
      <c r="E4" s="5">
        <f t="shared" si="3"/>
        <v>11500000</v>
      </c>
      <c r="F4" s="10">
        <f t="shared" si="4"/>
        <v>26744</v>
      </c>
      <c r="G4" s="15">
        <f t="shared" si="5"/>
        <v>24313</v>
      </c>
      <c r="H4" s="10">
        <f t="shared" si="6"/>
        <v>20261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430</v>
      </c>
      <c r="R4" s="2">
        <v>11500000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495.00000000000006</v>
      </c>
      <c r="D5" s="4">
        <f t="shared" si="2"/>
        <v>594</v>
      </c>
      <c r="E5" s="5">
        <f t="shared" si="3"/>
        <v>11300000</v>
      </c>
      <c r="F5" s="10">
        <f t="shared" si="4"/>
        <v>25111</v>
      </c>
      <c r="G5" s="15">
        <f t="shared" si="5"/>
        <v>22828</v>
      </c>
      <c r="H5" s="10">
        <f t="shared" si="6"/>
        <v>19024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450</v>
      </c>
      <c r="R5" s="2">
        <v>11300000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423</v>
      </c>
      <c r="C6" s="4">
        <f t="shared" si="9"/>
        <v>465.3</v>
      </c>
      <c r="D6" s="4">
        <f t="shared" si="2"/>
        <v>558.36</v>
      </c>
      <c r="E6" s="5">
        <f t="shared" si="3"/>
        <v>13000000</v>
      </c>
      <c r="F6" s="10">
        <f t="shared" si="4"/>
        <v>30733</v>
      </c>
      <c r="G6" s="10">
        <f t="shared" si="5"/>
        <v>27939</v>
      </c>
      <c r="H6" s="10">
        <f t="shared" si="6"/>
        <v>23282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423</v>
      </c>
      <c r="R6" s="2">
        <v>13000000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460</v>
      </c>
      <c r="C7" s="4">
        <f t="shared" si="9"/>
        <v>506.00000000000006</v>
      </c>
      <c r="D7" s="4">
        <f t="shared" si="2"/>
        <v>607.20000000000005</v>
      </c>
      <c r="E7" s="5">
        <f t="shared" si="3"/>
        <v>13000000</v>
      </c>
      <c r="F7" s="10">
        <f t="shared" si="4"/>
        <v>28261</v>
      </c>
      <c r="G7" s="10">
        <f t="shared" si="5"/>
        <v>25692</v>
      </c>
      <c r="H7" s="10">
        <f t="shared" si="6"/>
        <v>21410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460</v>
      </c>
      <c r="R7" s="2">
        <v>13000000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372</v>
      </c>
      <c r="C8" s="4">
        <f t="shared" si="9"/>
        <v>409.20000000000005</v>
      </c>
      <c r="D8" s="4">
        <f t="shared" si="2"/>
        <v>491.04</v>
      </c>
      <c r="E8" s="5">
        <f t="shared" si="3"/>
        <v>11000000</v>
      </c>
      <c r="F8" s="10">
        <f t="shared" si="4"/>
        <v>29570</v>
      </c>
      <c r="G8" s="10">
        <f t="shared" si="5"/>
        <v>26882</v>
      </c>
      <c r="H8" s="10">
        <f t="shared" si="6"/>
        <v>22401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372</v>
      </c>
      <c r="R8" s="2">
        <v>11000000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397.5</v>
      </c>
      <c r="C9" s="4">
        <f t="shared" si="9"/>
        <v>437.25000000000006</v>
      </c>
      <c r="D9" s="4">
        <f t="shared" si="2"/>
        <v>524.70000000000005</v>
      </c>
      <c r="E9" s="5">
        <f t="shared" si="3"/>
        <v>13000000</v>
      </c>
      <c r="F9" s="10">
        <f t="shared" si="4"/>
        <v>32704</v>
      </c>
      <c r="G9" s="10">
        <f t="shared" si="5"/>
        <v>29731</v>
      </c>
      <c r="H9" s="10">
        <f t="shared" si="6"/>
        <v>24776</v>
      </c>
      <c r="I9" s="4" t="e">
        <f>#REF!</f>
        <v>#REF!</v>
      </c>
      <c r="J9" s="4">
        <f t="shared" si="7"/>
        <v>0</v>
      </c>
      <c r="O9">
        <v>0</v>
      </c>
      <c r="P9">
        <v>477</v>
      </c>
      <c r="Q9">
        <f t="shared" si="8"/>
        <v>397.5</v>
      </c>
      <c r="R9" s="2">
        <v>13000000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24</v>
      </c>
    </row>
    <row r="19" spans="6:24" x14ac:dyDescent="0.25">
      <c r="F19" s="7">
        <v>402</v>
      </c>
      <c r="G19" t="s">
        <v>13</v>
      </c>
      <c r="H19">
        <v>500</v>
      </c>
      <c r="J19" t="s">
        <v>16</v>
      </c>
      <c r="N19">
        <v>867</v>
      </c>
    </row>
    <row r="20" spans="6:24" x14ac:dyDescent="0.25">
      <c r="F20" s="7">
        <v>401</v>
      </c>
      <c r="G20" t="s">
        <v>13</v>
      </c>
      <c r="H20">
        <v>484</v>
      </c>
      <c r="I20">
        <f>44.98*10.764</f>
        <v>484.16471999999993</v>
      </c>
      <c r="J20" t="s">
        <v>17</v>
      </c>
      <c r="N20">
        <v>21</v>
      </c>
      <c r="T20">
        <f>22000*1.4</f>
        <v>30799.999999999996</v>
      </c>
      <c r="U20">
        <f>T20/1.2</f>
        <v>25666.666666666664</v>
      </c>
    </row>
    <row r="21" spans="6:24" x14ac:dyDescent="0.25">
      <c r="G21" t="s">
        <v>18</v>
      </c>
      <c r="H21">
        <f>H20+H19</f>
        <v>984</v>
      </c>
      <c r="N21">
        <f>N20+N19</f>
        <v>888</v>
      </c>
      <c r="O21">
        <f>H21/N21</f>
        <v>1.1081081081081081</v>
      </c>
      <c r="P21">
        <v>24000</v>
      </c>
      <c r="Q21">
        <f>P21*N21</f>
        <v>21312000</v>
      </c>
      <c r="R21">
        <f>Q21/984</f>
        <v>21658.536585365855</v>
      </c>
    </row>
    <row r="22" spans="6:24" x14ac:dyDescent="0.25">
      <c r="G22" s="6" t="s">
        <v>14</v>
      </c>
      <c r="H22" s="6">
        <v>22000</v>
      </c>
    </row>
    <row r="23" spans="6:24" x14ac:dyDescent="0.25">
      <c r="G23" t="s">
        <v>15</v>
      </c>
      <c r="H23">
        <f>H22*H21</f>
        <v>21648000</v>
      </c>
    </row>
    <row r="24" spans="6:24" x14ac:dyDescent="0.25">
      <c r="O24" t="s">
        <v>21</v>
      </c>
      <c r="P24" s="11" t="s">
        <v>13</v>
      </c>
      <c r="Q24" s="11" t="s">
        <v>14</v>
      </c>
      <c r="R24" s="13" t="s">
        <v>15</v>
      </c>
      <c r="S24" t="s">
        <v>22</v>
      </c>
      <c r="T24" s="11" t="s">
        <v>23</v>
      </c>
      <c r="U24" s="11"/>
      <c r="V24" s="11"/>
      <c r="W24" s="11"/>
      <c r="X24" s="11"/>
    </row>
    <row r="25" spans="6:24" x14ac:dyDescent="0.25">
      <c r="G25" t="s">
        <v>19</v>
      </c>
      <c r="O25">
        <v>401</v>
      </c>
      <c r="P25" s="11">
        <v>484</v>
      </c>
      <c r="Q25" s="17">
        <v>23000</v>
      </c>
      <c r="R25" s="20">
        <f>Q25*P25</f>
        <v>11132000</v>
      </c>
      <c r="S25" s="18">
        <f>R25*90%</f>
        <v>10018800</v>
      </c>
      <c r="T25" s="17">
        <f>R25*80%</f>
        <v>8905600</v>
      </c>
      <c r="U25" s="14"/>
      <c r="V25" s="11"/>
      <c r="W25" s="11"/>
      <c r="X25" s="11"/>
    </row>
    <row r="26" spans="6:24" x14ac:dyDescent="0.25">
      <c r="G26" t="s">
        <v>20</v>
      </c>
      <c r="O26">
        <v>402</v>
      </c>
      <c r="P26" s="11">
        <v>500</v>
      </c>
      <c r="Q26" s="19">
        <f>Q25</f>
        <v>23000</v>
      </c>
      <c r="R26" s="20">
        <f>Q26*P26</f>
        <v>11500000</v>
      </c>
      <c r="S26" s="18">
        <f>R26*90%</f>
        <v>10350000</v>
      </c>
      <c r="T26" s="17">
        <f>R26*80%</f>
        <v>9200000</v>
      </c>
      <c r="U26" s="11"/>
      <c r="V26" s="11"/>
      <c r="W26" s="11"/>
      <c r="X26" s="11"/>
    </row>
    <row r="27" spans="6:24" x14ac:dyDescent="0.25">
      <c r="G27" t="s">
        <v>25</v>
      </c>
      <c r="P27" s="11"/>
      <c r="Q27" s="16"/>
      <c r="R27" s="21">
        <f>SUM(R25:R26)</f>
        <v>22632000</v>
      </c>
      <c r="S27" s="22">
        <f>R27*90%</f>
        <v>20368800</v>
      </c>
      <c r="T27" s="21">
        <f>R27*80%</f>
        <v>18105600</v>
      </c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2024-02-06T06:09:59Z</dcterms:modified>
</cp:coreProperties>
</file>