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India SME Asset reconstruction Company Limited\MIDC Andheri\Bhagwan Devji Rathod\"/>
    </mc:Choice>
  </mc:AlternateContent>
  <xr:revisionPtr revIDLastSave="0" documentId="13_ncr:1_{67AFA16F-1831-4F23-8749-4158DCAEDDD9}" xr6:coauthVersionLast="45" xr6:coauthVersionMax="47" xr10:uidLastSave="{00000000-0000-0000-0000-000000000000}"/>
  <bookViews>
    <workbookView xWindow="-120" yWindow="-120" windowWidth="29040" windowHeight="15720" tabRatio="932" activeTab="11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P4" i="4" l="1"/>
  <c r="G38" i="4"/>
  <c r="G37" i="4"/>
  <c r="C5" i="25" l="1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<sst xmlns="http://schemas.openxmlformats.org/spreadsheetml/2006/main" count="134" uniqueCount="92">
  <si>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</si>
  <si>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</si>
  <si>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</si>
  <si>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</si>
  <si>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</si>
  <si>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</si>
  <si>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</si>
  <si>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</si>
  <si>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</si>
  <si>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</si>
  <si>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</si>
  <si>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</si>
  <si>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</si>
  <si>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</si>
  <si>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</si>
  <si>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</si>
  <si>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</si>
  <si>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</si>
  <si>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</si>
  <si>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</si>
  <si>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</si>
  <si>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</si>
  <si>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</si>
  <si>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</si>
  <si>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</si>
  <si>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</si>
  <si>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</si>
  <si>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</si>
  <si>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</si>
  <si>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</si>
  <si>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</si>
  <si>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</si>
  <si>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</si>
  <si>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</si>
  <si>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</si>
  <si>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</si>
  <si>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</si>
  <si>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</si>
  <si>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</si>
  <si>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</si>
  <si>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</si>
  <si>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</si>
  <si>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</si>
  <si>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</si>
  <si>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</si>
  <si>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</si>
  <si>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</si>
  <si>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</si>
  <si>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</si>
  <si>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</si>
  <si>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</si>
  <si>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</si>
  <si>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</si>
  <si>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</si>
  <si>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</si>
  <si>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</si>
  <si>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</si>
  <si>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</si>
  <si>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</si>
  <si>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</si>
  <si>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</si>
  <si>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</si>
  <si>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</si>
  <si>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</si>
  <si>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</si>
  <si>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</si>
  <si>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</si>
  <si>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</si>
  <si>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</si>
  <si>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</si>
  <si>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</si>
  <si>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</si>
  <si>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</si>
  <si>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</si>
  <si>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</si>
  <si>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</si>
  <si>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</si>
  <si>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</si>
  <si>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</si>
  <si>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</si>
  <si>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</si>
  <si>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</si>
  <si>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</si>
  <si>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</si>
  <si>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</si>
  <si>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Flat No. 505</t>
  </si>
  <si>
    <t>Flat No. 506</t>
  </si>
  <si>
    <t>MAIN BUA</t>
  </si>
  <si>
    <t>IGR-25.07.23</t>
  </si>
  <si>
    <t>IGR-18.05.23</t>
  </si>
  <si>
    <t>IGR-09.10.23</t>
  </si>
  <si>
    <t>IGR-03.04.23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</si>
</sst>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9627F-775D-4EBB-AB23-C7D87EC1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22295F-BBCF-4365-B9CD-027BD06F5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54BDC-0EBA-4D1E-B4BE-A771D71F0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44289D-1469-43E8-8A9E-6839B272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C4743E-82F6-4AEC-8558-E980B6A74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30D7F7-6529-4D52-9C03-252EA8128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07E25F-8AC3-46F9-832C-D9474570C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8935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E74608-2C72-49F4-B86D-DE6E2D86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9071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D1A8E-40C3-4A71-859A-50E89732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35" sqref="C3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410630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C3*5%</f>
        <v>20531.5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431161.5</v>
      </c>
      <c r="D5" s="63" t="s">
        <v>62</v>
      </c>
      <c r="E5" s="64">
        <f>C5/10.764</f>
        <v>40055.880713489409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210680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220481.5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105831.12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316511.12</v>
      </c>
      <c r="D9" s="63" t="s">
        <v>62</v>
      </c>
      <c r="E9" s="64">
        <f>C9/10.764</f>
        <v>29404.600520252694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1972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52</v>
      </c>
      <c r="D13" s="70">
        <f>D12-C13</f>
        <v>48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Q9" sqref="Q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39600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36900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52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8</v>
      </c>
      <c r="D8" s="26">
        <v>1972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78</v>
      </c>
      <c r="D10" s="26"/>
      <c r="F10" s="19"/>
    </row>
    <row r="11" spans="1:6" x14ac:dyDescent="0.25">
      <c r="A11" s="16"/>
      <c r="B11" s="27"/>
      <c r="C11" s="28">
        <f>C10%</f>
        <v>0.78</v>
      </c>
      <c r="D11" s="28"/>
      <c r="F11" s="19"/>
    </row>
    <row r="12" spans="1:6" x14ac:dyDescent="0.25">
      <c r="A12" s="16" t="s">
        <v>21</v>
      </c>
      <c r="B12" s="20"/>
      <c r="C12" s="21">
        <f>C6*C11</f>
        <v>2106</v>
      </c>
      <c r="D12" s="24"/>
      <c r="F12" s="19"/>
    </row>
    <row r="13" spans="1:6" x14ac:dyDescent="0.25">
      <c r="A13" s="16" t="s">
        <v>22</v>
      </c>
      <c r="B13" s="20"/>
      <c r="C13" s="21">
        <f>C6-C12</f>
        <v>594</v>
      </c>
      <c r="D13" s="24"/>
      <c r="F13" s="19"/>
    </row>
    <row r="14" spans="1:6" x14ac:dyDescent="0.25">
      <c r="A14" s="16" t="s">
        <v>15</v>
      </c>
      <c r="B14" s="20"/>
      <c r="C14" s="21">
        <f>C5</f>
        <v>36900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37494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1450</v>
      </c>
      <c r="D18" s="26"/>
      <c r="F18" s="19"/>
    </row>
    <row r="19" spans="1:6" x14ac:dyDescent="0.25">
      <c r="A19" s="16" t="s">
        <v>74</v>
      </c>
      <c r="B19" s="6"/>
      <c r="C19" s="32">
        <f>C18*C16</f>
        <v>54366300</v>
      </c>
      <c r="D19" s="33"/>
      <c r="E19" s="70"/>
      <c r="F19" s="34"/>
    </row>
    <row r="20" spans="1:6" x14ac:dyDescent="0.25">
      <c r="A20" s="16" t="s">
        <v>24</v>
      </c>
      <c r="C20" s="35">
        <f>C19*90%</f>
        <v>48929670</v>
      </c>
      <c r="D20" s="32"/>
      <c r="F20" s="19"/>
    </row>
    <row r="21" spans="1:6" x14ac:dyDescent="0.25">
      <c r="A21" s="16" t="s">
        <v>25</v>
      </c>
      <c r="C21" s="35">
        <f>C19*80%</f>
        <v>43493040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3915000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113263.125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80" t="s">
        <v>11</v>
      </c>
      <c r="H1" s="80" t="s">
        <v>12</v>
      </c>
      <c r="I1" s="80" t="s">
        <v>2</v>
      </c>
      <c r="J1" s="80" t="s">
        <v>3</v>
      </c>
      <c r="K1" s="81"/>
      <c r="L1" s="81"/>
      <c r="M1" s="81"/>
      <c r="N1" s="81" t="s">
        <v>7</v>
      </c>
      <c r="O1" s="81" t="s">
        <v>4</v>
      </c>
      <c r="P1" s="81" t="s">
        <v>5</v>
      </c>
      <c r="Q1" s="81" t="s">
        <v>6</v>
      </c>
      <c r="R1" s="81" t="s">
        <v>1</v>
      </c>
      <c r="S1" s="81"/>
    </row>
    <row r="2" spans="1:19" x14ac:dyDescent="0.25">
      <c r="A2" s="4">
        <v>1</v>
      </c>
      <c r="B2" s="4">
        <f t="shared" ref="B2:B16" si="0">Q2</f>
        <v>508.33333333333337</v>
      </c>
      <c r="C2" s="4">
        <f t="shared" ref="C2:C16" si="1">B2*1.2</f>
        <v>610</v>
      </c>
      <c r="D2" s="4">
        <f t="shared" ref="D2:D16" si="2">C2*1.2</f>
        <v>732</v>
      </c>
      <c r="E2" s="5">
        <f t="shared" ref="E2:E16" si="3">R2</f>
        <v>23000000</v>
      </c>
      <c r="F2" s="4">
        <f t="shared" ref="F2:F15" si="4">ROUND((E2/B2),0)</f>
        <v>45246</v>
      </c>
      <c r="G2" s="77">
        <f t="shared" ref="G2:G15" si="5">ROUND((E2/C2),0)</f>
        <v>37705</v>
      </c>
      <c r="H2" s="77">
        <f t="shared" ref="H2:H15" si="6">ROUND((E2/D2),0)</f>
        <v>31421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610</v>
      </c>
      <c r="Q2" s="7">
        <f t="shared" ref="Q2:Q6" si="9">P2/1.2</f>
        <v>508.33333333333337</v>
      </c>
      <c r="R2" s="78">
        <v>23000000</v>
      </c>
      <c r="S2" s="78" t="s">
        <v>88</v>
      </c>
    </row>
    <row r="3" spans="1:19" x14ac:dyDescent="0.25">
      <c r="A3" s="4">
        <v>2</v>
      </c>
      <c r="B3" s="4">
        <f t="shared" si="0"/>
        <v>512.5</v>
      </c>
      <c r="C3" s="4">
        <f t="shared" si="1"/>
        <v>615</v>
      </c>
      <c r="D3" s="4">
        <f t="shared" si="2"/>
        <v>738</v>
      </c>
      <c r="E3" s="5">
        <f t="shared" si="3"/>
        <v>23000000</v>
      </c>
      <c r="F3" s="4">
        <f t="shared" si="4"/>
        <v>44878</v>
      </c>
      <c r="G3" s="77">
        <f t="shared" si="5"/>
        <v>37398</v>
      </c>
      <c r="H3" s="77">
        <f t="shared" si="6"/>
        <v>31165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615</v>
      </c>
      <c r="Q3" s="7">
        <f t="shared" si="9"/>
        <v>512.5</v>
      </c>
      <c r="R3" s="78">
        <v>23000000</v>
      </c>
      <c r="S3" s="78" t="s">
        <v>88</v>
      </c>
    </row>
    <row r="4" spans="1:19" x14ac:dyDescent="0.25">
      <c r="A4" s="4">
        <v>3</v>
      </c>
      <c r="B4" s="4">
        <f t="shared" si="0"/>
        <v>479.26709999999997</v>
      </c>
      <c r="C4" s="4">
        <f t="shared" si="1"/>
        <v>575.12051999999994</v>
      </c>
      <c r="D4" s="4">
        <f t="shared" si="2"/>
        <v>690.14462399999991</v>
      </c>
      <c r="E4" s="5">
        <f t="shared" si="3"/>
        <v>20000000</v>
      </c>
      <c r="F4" s="4">
        <f t="shared" si="4"/>
        <v>41730</v>
      </c>
      <c r="G4" s="77">
        <f t="shared" si="5"/>
        <v>34775</v>
      </c>
      <c r="H4" s="77">
        <f t="shared" si="6"/>
        <v>28979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>53.43*10.764</f>
        <v>575.12051999999994</v>
      </c>
      <c r="Q4" s="7">
        <f t="shared" si="9"/>
        <v>479.26709999999997</v>
      </c>
      <c r="R4" s="78">
        <v>20000000</v>
      </c>
      <c r="S4" s="78" t="s">
        <v>89</v>
      </c>
    </row>
    <row r="5" spans="1:19" x14ac:dyDescent="0.25">
      <c r="A5" s="4">
        <v>4</v>
      </c>
      <c r="B5" s="4">
        <f t="shared" si="0"/>
        <v>729.16666666666674</v>
      </c>
      <c r="C5" s="4">
        <f t="shared" si="1"/>
        <v>875.00000000000011</v>
      </c>
      <c r="D5" s="4">
        <f t="shared" si="2"/>
        <v>1050</v>
      </c>
      <c r="E5" s="5">
        <f t="shared" si="3"/>
        <v>37100000</v>
      </c>
      <c r="F5" s="4">
        <f t="shared" si="4"/>
        <v>50880</v>
      </c>
      <c r="G5" s="82">
        <f t="shared" si="5"/>
        <v>42400</v>
      </c>
      <c r="H5" s="82">
        <f t="shared" si="6"/>
        <v>35333</v>
      </c>
      <c r="I5" s="82">
        <f t="shared" si="7"/>
        <v>0</v>
      </c>
      <c r="J5" s="82">
        <f t="shared" si="8"/>
        <v>0</v>
      </c>
      <c r="K5" s="83"/>
      <c r="L5" s="83"/>
      <c r="M5" s="83"/>
      <c r="N5" s="83"/>
      <c r="O5" s="83">
        <v>0</v>
      </c>
      <c r="P5" s="83">
        <v>875</v>
      </c>
      <c r="Q5" s="83">
        <f t="shared" si="9"/>
        <v>729.16666666666674</v>
      </c>
      <c r="R5" s="84">
        <v>37100000</v>
      </c>
      <c r="S5" s="84" t="s">
        <v>90</v>
      </c>
    </row>
    <row r="6" spans="1:19" x14ac:dyDescent="0.25">
      <c r="A6" s="4">
        <v>5</v>
      </c>
      <c r="B6" s="4">
        <f t="shared" si="0"/>
        <v>479.16666666666669</v>
      </c>
      <c r="C6" s="4">
        <f t="shared" si="1"/>
        <v>575</v>
      </c>
      <c r="D6" s="4">
        <f t="shared" si="2"/>
        <v>690</v>
      </c>
      <c r="E6" s="5">
        <f t="shared" si="3"/>
        <v>22100000</v>
      </c>
      <c r="F6" s="4">
        <f t="shared" si="4"/>
        <v>46122</v>
      </c>
      <c r="G6" s="82">
        <f t="shared" si="5"/>
        <v>38435</v>
      </c>
      <c r="H6" s="82">
        <f t="shared" si="6"/>
        <v>32029</v>
      </c>
      <c r="I6" s="82">
        <f t="shared" si="7"/>
        <v>0</v>
      </c>
      <c r="J6" s="82">
        <f t="shared" si="8"/>
        <v>0</v>
      </c>
      <c r="K6" s="83"/>
      <c r="L6" s="83"/>
      <c r="M6" s="83"/>
      <c r="N6" s="83"/>
      <c r="O6" s="83">
        <v>0</v>
      </c>
      <c r="P6" s="83">
        <v>575</v>
      </c>
      <c r="Q6" s="83">
        <f t="shared" si="9"/>
        <v>479.16666666666669</v>
      </c>
      <c r="R6" s="84">
        <v>22100000</v>
      </c>
      <c r="S6" s="84" t="s">
        <v>91</v>
      </c>
    </row>
    <row r="7" spans="1:19" x14ac:dyDescent="0.25">
      <c r="A7" s="4">
        <v>6</v>
      </c>
      <c r="B7" s="4">
        <f t="shared" si="0"/>
        <v>900</v>
      </c>
      <c r="C7" s="4">
        <f t="shared" si="1"/>
        <v>1080</v>
      </c>
      <c r="D7" s="4">
        <f t="shared" si="2"/>
        <v>1296</v>
      </c>
      <c r="E7" s="5">
        <f t="shared" si="3"/>
        <v>47500000</v>
      </c>
      <c r="F7" s="4">
        <f t="shared" si="4"/>
        <v>52778</v>
      </c>
      <c r="G7" s="77">
        <f t="shared" si="5"/>
        <v>43981</v>
      </c>
      <c r="H7" s="77">
        <f t="shared" si="6"/>
        <v>36651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ref="P7:P10" si="10">O7/1.2</f>
        <v>0</v>
      </c>
      <c r="Q7" s="7">
        <v>900</v>
      </c>
      <c r="R7" s="78">
        <v>47500000</v>
      </c>
      <c r="S7" s="84"/>
    </row>
    <row r="8" spans="1:19" x14ac:dyDescent="0.25">
      <c r="A8" s="4">
        <v>7</v>
      </c>
      <c r="B8" s="4">
        <f t="shared" si="0"/>
        <v>2000</v>
      </c>
      <c r="C8" s="4">
        <f t="shared" si="1"/>
        <v>2400</v>
      </c>
      <c r="D8" s="4">
        <f t="shared" si="2"/>
        <v>2880</v>
      </c>
      <c r="E8" s="5">
        <f t="shared" si="3"/>
        <v>70000000</v>
      </c>
      <c r="F8" s="4">
        <f t="shared" si="4"/>
        <v>35000</v>
      </c>
      <c r="G8" s="82">
        <f t="shared" si="5"/>
        <v>29167</v>
      </c>
      <c r="H8" s="82">
        <f t="shared" si="6"/>
        <v>24306</v>
      </c>
      <c r="I8" s="82">
        <f t="shared" si="7"/>
        <v>0</v>
      </c>
      <c r="J8" s="82">
        <f t="shared" si="8"/>
        <v>0</v>
      </c>
      <c r="K8" s="83"/>
      <c r="L8" s="83"/>
      <c r="M8" s="83"/>
      <c r="N8" s="83"/>
      <c r="O8" s="83">
        <v>0</v>
      </c>
      <c r="P8" s="83">
        <f t="shared" si="10"/>
        <v>0</v>
      </c>
      <c r="Q8" s="83">
        <v>2000</v>
      </c>
      <c r="R8" s="84">
        <v>70000000</v>
      </c>
      <c r="S8" s="84"/>
    </row>
    <row r="9" spans="1:19" x14ac:dyDescent="0.25">
      <c r="A9" s="4">
        <v>8</v>
      </c>
      <c r="B9" s="4">
        <f t="shared" si="0"/>
        <v>578</v>
      </c>
      <c r="C9" s="4">
        <f t="shared" si="1"/>
        <v>693.6</v>
      </c>
      <c r="D9" s="4">
        <f t="shared" si="2"/>
        <v>832.32</v>
      </c>
      <c r="E9" s="5">
        <f t="shared" si="3"/>
        <v>30000000</v>
      </c>
      <c r="F9" s="4">
        <f t="shared" si="4"/>
        <v>51903</v>
      </c>
      <c r="G9" s="77">
        <f t="shared" si="5"/>
        <v>43253</v>
      </c>
      <c r="H9" s="77">
        <f t="shared" si="6"/>
        <v>36044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578</v>
      </c>
      <c r="R9" s="78">
        <v>30000000</v>
      </c>
      <c r="S9" s="84"/>
    </row>
    <row r="10" spans="1:19" x14ac:dyDescent="0.25">
      <c r="A10" s="4">
        <v>9</v>
      </c>
      <c r="B10" s="4">
        <f t="shared" si="0"/>
        <v>875</v>
      </c>
      <c r="C10" s="4">
        <f t="shared" si="1"/>
        <v>1050</v>
      </c>
      <c r="D10" s="4">
        <f t="shared" si="2"/>
        <v>1260</v>
      </c>
      <c r="E10" s="5">
        <f t="shared" si="3"/>
        <v>50000000</v>
      </c>
      <c r="F10" s="4">
        <f t="shared" si="4"/>
        <v>57143</v>
      </c>
      <c r="G10" s="82">
        <f t="shared" si="5"/>
        <v>47619</v>
      </c>
      <c r="H10" s="82">
        <f t="shared" si="6"/>
        <v>39683</v>
      </c>
      <c r="I10" s="82">
        <f t="shared" si="7"/>
        <v>0</v>
      </c>
      <c r="J10" s="82">
        <f t="shared" si="8"/>
        <v>0</v>
      </c>
      <c r="K10" s="83"/>
      <c r="L10" s="83"/>
      <c r="M10" s="83"/>
      <c r="N10" s="83"/>
      <c r="O10" s="83">
        <v>0</v>
      </c>
      <c r="P10" s="83">
        <f t="shared" si="10"/>
        <v>0</v>
      </c>
      <c r="Q10" s="83">
        <v>875</v>
      </c>
      <c r="R10" s="84">
        <v>50000000</v>
      </c>
      <c r="S10" s="84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1264</v>
      </c>
    </row>
    <row r="29" spans="1:19" s="10" customFormat="1" x14ac:dyDescent="0.25">
      <c r="C29" s="72" t="s">
        <v>1</v>
      </c>
      <c r="D29" s="72"/>
      <c r="F29" s="57" t="s">
        <v>72</v>
      </c>
      <c r="G29" s="57"/>
      <c r="H29" s="10">
        <f>G29/G28</f>
        <v>0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  <c r="G34" s="10" t="s">
        <v>87</v>
      </c>
    </row>
    <row r="35" spans="3:7" s="10" customFormat="1" x14ac:dyDescent="0.25">
      <c r="C35" s="75"/>
      <c r="D35" s="75"/>
      <c r="F35" s="10" t="s">
        <v>85</v>
      </c>
      <c r="G35" s="10">
        <v>575</v>
      </c>
    </row>
    <row r="36" spans="3:7" s="10" customFormat="1" x14ac:dyDescent="0.25">
      <c r="F36" s="10" t="s">
        <v>86</v>
      </c>
      <c r="G36" s="10">
        <v>875</v>
      </c>
    </row>
    <row r="37" spans="3:7" s="10" customFormat="1" x14ac:dyDescent="0.25">
      <c r="G37" s="10">
        <f>G35+G36</f>
        <v>1450</v>
      </c>
    </row>
    <row r="38" spans="3:7" s="10" customFormat="1" x14ac:dyDescent="0.25">
      <c r="G38" s="10">
        <f>G37/G28</f>
        <v>1.1471518987341771</v>
      </c>
    </row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2024-02-01T12:12:41Z</dcterms:modified>
</cp:coreProperties>
</file>