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8AC0668-0011-4D5D-9FC9-DFB723FD4A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" i="1" l="1"/>
  <c r="F15" i="1"/>
  <c r="N15" i="1"/>
  <c r="K16" i="1"/>
  <c r="K15" i="1"/>
  <c r="B18" i="1"/>
  <c r="H16" i="1"/>
  <c r="N16" i="1"/>
  <c r="L15" i="1"/>
  <c r="H17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<sst xmlns="http://schemas.openxmlformats.org/spreadsheetml/2006/main" count="30" uniqueCount="28">
  <si>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</si>
  <si>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</si>
  <si>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</si>
  <si>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</si>
  <si>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</si>
  <si>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</si>
  <si>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</si>
  <si>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</si>
  <si>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</si>
  <si>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</si>
  <si>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</si>
  <si>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</si>
  <si>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</si>
  <si>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</si>
  <si>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</si>
  <si>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</si>
  <si>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</si>
  <si>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</si>
  <si>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</si>
  <si>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</si>
  <si>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</si>
  <si>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</si>
  <si>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</si>
  <si>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</si>
  <si>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Measurement Carpet</t>
  </si>
  <si>
    <t>Flat Value</t>
  </si>
  <si>
    <t>Agreement Built up area</t>
  </si>
  <si>
    <t>2/16-9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</si>
</sst>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46B436-FC4E-425E-8628-F957DA9C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505576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EF4D7-ABBA-4693-8F29-2E84F6B4A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82376" cy="7659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305523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257BC-4E80-4F1C-A73C-A0369550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2323" cy="7144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210941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B6C46E-0824-4F70-8571-A3CDD755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64541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25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10300</v>
      </c>
      <c r="C3" s="33"/>
      <c r="D3" s="30"/>
      <c r="E3" s="10"/>
      <c r="F3" s="5">
        <v>1994</v>
      </c>
      <c r="G3" s="7">
        <v>2024</v>
      </c>
      <c r="H3" s="8">
        <f>G3-F3</f>
        <v>30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2600</v>
      </c>
      <c r="C4" s="33"/>
      <c r="D4" s="30"/>
      <c r="E4" s="10"/>
      <c r="F4" s="9" t="s">
        <v>26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7700</v>
      </c>
      <c r="C5" s="33"/>
      <c r="D5" s="30"/>
      <c r="E5" s="16"/>
      <c r="F5" s="51">
        <v>660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2600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30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30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45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0.45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1170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1430</v>
      </c>
      <c r="C13" s="33"/>
      <c r="D13" s="44"/>
      <c r="E13" s="1"/>
      <c r="F13" s="10" t="s">
        <v>24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7700</v>
      </c>
      <c r="C14" s="33"/>
      <c r="D14" s="30"/>
      <c r="E14" s="10"/>
      <c r="F14" s="12">
        <v>508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9130</v>
      </c>
      <c r="C15" s="33"/>
      <c r="D15" s="30"/>
      <c r="E15" s="10"/>
      <c r="F15" s="21">
        <f>F14*1.2</f>
        <v>609.6</v>
      </c>
      <c r="G15" s="23"/>
      <c r="H15" s="21">
        <v>975</v>
      </c>
      <c r="I15" s="12"/>
      <c r="J15" s="12"/>
      <c r="K15" s="12">
        <f>150*12</f>
        <v>1800</v>
      </c>
      <c r="L15" s="12">
        <f>75*12</f>
        <v>900</v>
      </c>
      <c r="M15" s="11"/>
      <c r="N15" s="8">
        <f>150+75</f>
        <v>225</v>
      </c>
    </row>
    <row r="16" spans="1:15" ht="16.5" x14ac:dyDescent="0.3">
      <c r="A16" s="46" t="s">
        <v>23</v>
      </c>
      <c r="B16" s="45">
        <v>660</v>
      </c>
      <c r="C16" s="45"/>
      <c r="D16" s="46"/>
      <c r="E16" s="10"/>
      <c r="F16" s="21"/>
      <c r="G16" s="24"/>
      <c r="H16" s="20">
        <f>H15*12</f>
        <v>11700</v>
      </c>
      <c r="I16" s="10"/>
      <c r="K16">
        <f>K15*6</f>
        <v>10800</v>
      </c>
      <c r="N16" s="20">
        <f>N15*12</f>
        <v>2700</v>
      </c>
    </row>
    <row r="17" spans="1:15" ht="16.5" x14ac:dyDescent="0.3">
      <c r="A17" s="46" t="s">
        <v>11</v>
      </c>
      <c r="B17" s="47">
        <f>B16*B15</f>
        <v>6025800</v>
      </c>
      <c r="C17" s="47"/>
      <c r="D17" s="48"/>
      <c r="E17" s="10"/>
      <c r="F17" s="21"/>
      <c r="G17" s="21"/>
      <c r="H17" s="20">
        <f>H16-7800</f>
        <v>3900</v>
      </c>
      <c r="I17" s="10"/>
      <c r="N17" s="20"/>
      <c r="O17" s="10"/>
    </row>
    <row r="18" spans="1:15" ht="16.5" x14ac:dyDescent="0.3">
      <c r="A18" s="46" t="s">
        <v>12</v>
      </c>
      <c r="B18" s="47">
        <f>B16*B4</f>
        <v>1716000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B17*0.025/12</f>
        <v>12553.75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/>
      <c r="D25" s="51">
        <v>645</v>
      </c>
      <c r="E25" s="51"/>
      <c r="F25" s="51">
        <v>5900000</v>
      </c>
      <c r="G25" s="16" t="e">
        <f t="shared" ref="G25:G31" si="0">F25/C25</f>
        <v>#DIV/0!</v>
      </c>
      <c r="H25" s="16">
        <f>F25/D25</f>
        <v>9147.2868217054256</v>
      </c>
      <c r="I25" s="16" t="e">
        <f t="shared" ref="I25:I31" si="1">F25/B25</f>
        <v>#DIV/0!</v>
      </c>
      <c r="J25" s="51" t="e">
        <f>B25/C25</f>
        <v>#DIV/0!</v>
      </c>
      <c r="K25" s="26"/>
    </row>
    <row r="26" spans="1:15" ht="17.25" x14ac:dyDescent="0.3">
      <c r="B26" s="50"/>
      <c r="C26" s="50">
        <v>500</v>
      </c>
      <c r="D26" s="51">
        <v>565</v>
      </c>
      <c r="E26" s="51"/>
      <c r="F26" s="51">
        <v>5500000</v>
      </c>
      <c r="G26" s="16">
        <f t="shared" si="0"/>
        <v>11000</v>
      </c>
      <c r="H26" s="16">
        <f>F26/D26</f>
        <v>9734.5132743362828</v>
      </c>
      <c r="I26" s="16" t="e">
        <f t="shared" si="1"/>
        <v>#DIV/0!</v>
      </c>
      <c r="J26" s="51">
        <f>D26/C26</f>
        <v>1.1299999999999999</v>
      </c>
      <c r="K26" s="26"/>
    </row>
    <row r="27" spans="1:15" x14ac:dyDescent="0.25">
      <c r="B27" s="50"/>
      <c r="C27" s="50"/>
      <c r="D27" s="51"/>
      <c r="E27" s="51"/>
      <c r="F27" s="16"/>
      <c r="G27" s="16" t="e">
        <f t="shared" si="0"/>
        <v>#DIV/0!</v>
      </c>
      <c r="H27" s="16" t="e">
        <f t="shared" ref="H27:H31" si="2">F27/D27</f>
        <v>#DIV/0!</v>
      </c>
      <c r="I27" s="16" t="e">
        <f t="shared" si="1"/>
        <v>#DIV/0!</v>
      </c>
      <c r="J27" s="51" t="e">
        <f t="shared" ref="J27:J31" si="3">D27/C27</f>
        <v>#DIV/0!</v>
      </c>
    </row>
    <row r="28" spans="1:15" x14ac:dyDescent="0.25">
      <c r="B28" s="50"/>
      <c r="C28" s="50"/>
      <c r="D28" s="51"/>
      <c r="E28" s="51"/>
      <c r="F28" s="16"/>
      <c r="G28" s="16" t="e">
        <f t="shared" si="0"/>
        <v>#DIV/0!</v>
      </c>
      <c r="H28" s="16" t="e">
        <f t="shared" si="2"/>
        <v>#DIV/0!</v>
      </c>
      <c r="I28" s="16" t="e">
        <f t="shared" si="1"/>
        <v>#DIV/0!</v>
      </c>
      <c r="J28" s="51" t="e">
        <f t="shared" si="3"/>
        <v>#DIV/0!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2"/>
        <v>#DIV/0!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v>565</v>
      </c>
      <c r="C33" s="50">
        <v>4000000</v>
      </c>
      <c r="D33" s="51">
        <f>C33/B33</f>
        <v>7079.646017699115</v>
      </c>
      <c r="E33" s="51">
        <v>280000</v>
      </c>
      <c r="F33" s="51">
        <v>30000</v>
      </c>
      <c r="G33" s="16">
        <f>F33+E33+C33</f>
        <v>4310000</v>
      </c>
      <c r="H33" s="51">
        <f>G33/B33</f>
        <v>7628.3185840707965</v>
      </c>
      <c r="I33" s="16" t="e">
        <f>G33/A33</f>
        <v>#DIV/0!</v>
      </c>
    </row>
    <row r="34" spans="1:9" x14ac:dyDescent="0.25">
      <c r="B34" s="50">
        <v>570</v>
      </c>
      <c r="C34" s="50">
        <v>4500000</v>
      </c>
      <c r="D34" s="51">
        <f>C34/B34</f>
        <v>7894.7368421052633</v>
      </c>
      <c r="E34" s="51">
        <v>315000</v>
      </c>
      <c r="F34" s="51">
        <v>30000</v>
      </c>
      <c r="G34" s="16">
        <f>F34+E34+C34</f>
        <v>4845000</v>
      </c>
      <c r="H34" s="51">
        <f>G34/B34</f>
        <v>8500</v>
      </c>
      <c r="I34" s="16"/>
    </row>
    <row r="35" spans="1:9" x14ac:dyDescent="0.25">
      <c r="B35" s="50">
        <v>565</v>
      </c>
      <c r="C35" s="50">
        <v>4900000</v>
      </c>
      <c r="D35" s="51">
        <f>C35/B35</f>
        <v>8672.5663716814161</v>
      </c>
      <c r="E35" s="51">
        <v>343000</v>
      </c>
      <c r="F35" s="51">
        <v>30000</v>
      </c>
      <c r="G35" s="16">
        <f>F35+E35+C35</f>
        <v>5273000</v>
      </c>
      <c r="H35" s="51">
        <f>G35/B35</f>
        <v>9332.7433628318577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R27"/>
  <sheetViews>
    <sheetView topLeftCell="A7" workbookViewId="0">
      <selection activeCell="R28" sqref="R28"/>
    </sheetView>
  </sheetViews>
  <sheetFormatPr defaultRowHeight="15" x14ac:dyDescent="0.25"/>
  <sheetData>
    <row r="27" spans="18:18" x14ac:dyDescent="0.25">
      <c r="R27" t="s">
        <v>27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2024-01-13T12:13:35Z</dcterms:modified>
</cp:coreProperties>
</file>