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27090BDA-75AC-4953-8D68-34C4FE5C7BD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5" i="1" l="1"/>
  <c r="A35" i="1"/>
  <c r="B35" i="1"/>
  <c r="B34" i="1"/>
  <c r="F10" i="1"/>
  <c r="F7" i="1"/>
  <c r="F9" i="1" s="1"/>
  <c r="B18" i="1"/>
  <c r="G5" i="1"/>
  <c r="J26" i="1"/>
  <c r="F8" i="1" l="1"/>
  <c r="J31" i="1"/>
  <c r="J25" i="1" l="1"/>
  <c r="J30" i="1" l="1"/>
  <c r="J4" i="1"/>
  <c r="J29" i="1"/>
  <c r="J28" i="1" l="1"/>
  <c r="J27" i="1"/>
  <c r="G37" i="1"/>
  <c r="H37" i="1" s="1"/>
  <c r="G36" i="1"/>
  <c r="H36" i="1" s="1"/>
  <c r="D37" i="1"/>
  <c r="D36" i="1"/>
  <c r="G35" i="1"/>
  <c r="G34" i="1"/>
  <c r="G33" i="1"/>
  <c r="I33" i="1" s="1"/>
  <c r="J5" i="1" l="1"/>
  <c r="G25" i="1" l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H35" i="1"/>
  <c r="H34" i="1" l="1"/>
  <c r="H33" i="1"/>
  <c r="D34" i="1"/>
  <c r="I30" i="1" l="1"/>
  <c r="I29" i="1"/>
  <c r="I31" i="1"/>
  <c r="D35" i="1" l="1"/>
  <c r="I25" i="1"/>
  <c r="D33" i="1" l="1"/>
  <c r="I26" i="1"/>
  <c r="I27" i="1"/>
  <c r="I28" i="1"/>
  <c r="B8" i="1" l="1"/>
  <c r="H3" i="1" l="1"/>
  <c r="B10" i="1" l="1"/>
  <c r="B5" i="1" l="1"/>
  <c r="B11" i="1" l="1"/>
  <c r="B6" i="1"/>
  <c r="B14" i="1"/>
  <c r="B12" i="1" l="1"/>
  <c r="B13" i="1" s="1"/>
  <c r="B15" i="1" s="1"/>
  <c r="B17" i="1" l="1"/>
  <c r="B19" i="1" s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<sst xmlns="http://schemas.openxmlformats.org/spreadsheetml/2006/main" count="29" uniqueCount="27">
  <si>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</si>
  <si>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</si>
  <si>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</si>
  <si>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</si>
  <si>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</si>
  <si>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</si>
  <si>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</si>
  <si>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</si>
  <si>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</si>
  <si>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</si>
  <si>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</si>
  <si>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</si>
  <si>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</si>
  <si>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</si>
  <si>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</si>
  <si>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</si>
  <si>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</si>
  <si>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</si>
  <si>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</si>
  <si>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</si>
  <si>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</si>
  <si>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</si>
  <si>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</si>
  <si>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</si>
  <si>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 area</t>
  </si>
  <si>
    <t>Measurement Carpet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</si>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</sst>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0" fillId="0" borderId="0" xfId="0" applyNumberFormat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12" fillId="2" borderId="1" xfId="0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  <xf numFmtId="43" fontId="14" fillId="2" borderId="1" xfId="0" applyNumberFormat="1" applyFont="1" applyFill="1" applyBorder="1"/>
    <xf numFmtId="43" fontId="15" fillId="2" borderId="1" xfId="0" applyNumberFormat="1" applyFont="1" applyFill="1" applyBorder="1"/>
    <xf numFmtId="0" fontId="7" fillId="0" borderId="1" xfId="0" applyFont="1" applyBorder="1"/>
    <xf numFmtId="0" fontId="0" fillId="0" borderId="1" xfId="0" applyBorder="1"/>
    <xf numFmtId="43" fontId="0" fillId="0" borderId="7" xfId="0" applyNumberFormat="1" applyBorder="1"/>
    <xf numFmtId="43" fontId="0" fillId="0" borderId="1" xfId="1" applyFont="1" applyFill="1" applyBorder="1"/>
    <xf numFmtId="0" fontId="3" fillId="0" borderId="0" xfId="0" applyFont="1"/>
    <xf numFmtId="0" fontId="2" fillId="0" borderId="0" xfId="0" applyFont="1"/>
    <xf numFmtId="10" fontId="2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86418</xdr:colOff>
      <xdr:row>39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B26640-315D-4366-AA1F-CB3133F88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963218" cy="75258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26</xdr:col>
      <xdr:colOff>30025</xdr:colOff>
      <xdr:row>41</xdr:row>
      <xdr:rowOff>124906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AE7C1C-71EB-4AEB-BF55-422CFFF70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190500"/>
          <a:ext cx="10393225" cy="7744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59115</xdr:colOff>
      <xdr:row>45</xdr:row>
      <xdr:rowOff>125039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4BFE918-BBDD-4703-BC3E-D8B59A3CA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79915" cy="86975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97475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BD0938-3827-48DE-A1B7-57FB54F0E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47075" cy="900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96965</xdr:colOff>
      <xdr:row>43</xdr:row>
      <xdr:rowOff>115459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A06943-4E04-4B0D-9F49-659EDC69C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88965" cy="8306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420860</xdr:colOff>
      <xdr:row>44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019B50-B241-43A8-BB93-E7C76AF87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2860" cy="8440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topLeftCell="A10" zoomScaleNormal="100" workbookViewId="0">
      <selection activeCell="E21" sqref="E21"/>
    </sheetView>
  </sheetViews>
  <sheetFormatPr defaultRowHeight="15" x14ac:dyDescent="0.25"/>
  <cols>
    <col min="1" max="1" width="21.7109375" bestFit="1" customWidth="1"/>
    <col min="2" max="2" width="18.140625" style="13" bestFit="1" customWidth="1"/>
    <col min="3" max="3" width="15.5703125" style="13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31"/>
      <c r="C1" s="17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27"/>
      <c r="B2" s="32"/>
      <c r="C2" s="32"/>
      <c r="D2" s="40"/>
      <c r="E2" s="13"/>
      <c r="F2" t="s">
        <v>13</v>
      </c>
      <c r="I2" s="6"/>
      <c r="L2" s="5"/>
      <c r="O2" s="6"/>
    </row>
    <row r="3" spans="1:15" ht="16.5" x14ac:dyDescent="0.3">
      <c r="A3" s="27" t="s">
        <v>0</v>
      </c>
      <c r="B3" s="33">
        <v>23000</v>
      </c>
      <c r="C3" s="33"/>
      <c r="D3" s="30"/>
      <c r="E3" s="10"/>
      <c r="F3" s="5">
        <v>1996</v>
      </c>
      <c r="G3" s="7">
        <v>2024</v>
      </c>
      <c r="H3" s="8">
        <f>G3-F3</f>
        <v>28</v>
      </c>
      <c r="I3" s="6"/>
      <c r="J3">
        <v>26620</v>
      </c>
      <c r="L3" s="5"/>
      <c r="M3" s="7"/>
      <c r="N3" s="8"/>
      <c r="O3" s="6"/>
    </row>
    <row r="4" spans="1:15" ht="33" x14ac:dyDescent="0.3">
      <c r="A4" s="28" t="s">
        <v>1</v>
      </c>
      <c r="B4" s="33">
        <v>3000</v>
      </c>
      <c r="C4" s="33"/>
      <c r="D4" s="30"/>
      <c r="E4" s="10"/>
      <c r="F4" s="9" t="s">
        <v>24</v>
      </c>
      <c r="G4" t="s">
        <v>26</v>
      </c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27" t="s">
        <v>2</v>
      </c>
      <c r="B5" s="33">
        <f>B3-B4</f>
        <v>20000</v>
      </c>
      <c r="C5" s="33"/>
      <c r="D5" s="30"/>
      <c r="E5" s="16"/>
      <c r="F5" s="51">
        <v>419</v>
      </c>
      <c r="G5" s="19">
        <f>F5*1.2</f>
        <v>502.79999999999995</v>
      </c>
      <c r="H5" s="22"/>
      <c r="I5" s="36"/>
      <c r="J5">
        <f>J4/10.764</f>
        <v>2596.711259754738</v>
      </c>
      <c r="L5" s="5"/>
      <c r="M5" s="7"/>
      <c r="N5" s="8"/>
      <c r="O5" s="6"/>
    </row>
    <row r="6" spans="1:15" ht="16.5" x14ac:dyDescent="0.3">
      <c r="A6" s="27" t="s">
        <v>3</v>
      </c>
      <c r="B6" s="33">
        <f>B4</f>
        <v>3000</v>
      </c>
      <c r="C6" s="33"/>
      <c r="D6" s="30"/>
      <c r="E6" s="52"/>
      <c r="F6" s="52">
        <v>22000</v>
      </c>
      <c r="G6" s="20"/>
      <c r="H6" s="22"/>
      <c r="I6" s="14"/>
      <c r="J6" s="15"/>
      <c r="L6" s="5"/>
      <c r="M6" s="7"/>
      <c r="N6" s="8"/>
      <c r="O6" s="6"/>
    </row>
    <row r="7" spans="1:15" ht="16.5" x14ac:dyDescent="0.3">
      <c r="A7" s="27" t="s">
        <v>4</v>
      </c>
      <c r="B7" s="29">
        <v>28</v>
      </c>
      <c r="C7" s="29"/>
      <c r="D7" s="41"/>
      <c r="E7" s="53"/>
      <c r="F7" s="16">
        <f>F6*F5</f>
        <v>9218000</v>
      </c>
      <c r="G7" s="20"/>
      <c r="H7" s="20"/>
      <c r="I7" s="15"/>
      <c r="J7" s="15"/>
      <c r="M7" s="54"/>
      <c r="N7" s="55"/>
    </row>
    <row r="8" spans="1:15" ht="16.5" x14ac:dyDescent="0.3">
      <c r="A8" s="27" t="s">
        <v>5</v>
      </c>
      <c r="B8" s="29">
        <f>B9-B7</f>
        <v>32</v>
      </c>
      <c r="C8" s="29"/>
      <c r="D8" s="42"/>
      <c r="E8" s="38"/>
      <c r="F8" s="16">
        <f>F7*0.9</f>
        <v>8296200</v>
      </c>
      <c r="G8" s="21"/>
      <c r="H8" s="20"/>
      <c r="I8" s="15"/>
      <c r="J8" s="15"/>
      <c r="M8" s="54"/>
      <c r="N8" s="55"/>
    </row>
    <row r="9" spans="1:15" ht="16.5" x14ac:dyDescent="0.3">
      <c r="A9" s="27" t="s">
        <v>6</v>
      </c>
      <c r="B9" s="29">
        <v>60</v>
      </c>
      <c r="C9" s="29"/>
      <c r="D9" s="41"/>
      <c r="E9" s="37"/>
      <c r="F9" s="39">
        <f>F7*0.8</f>
        <v>7374400</v>
      </c>
      <c r="G9" s="35"/>
      <c r="H9" s="21"/>
      <c r="I9" s="15"/>
      <c r="J9" s="15"/>
      <c r="K9" s="12"/>
      <c r="L9" s="12"/>
      <c r="M9" s="11"/>
      <c r="N9" s="55"/>
    </row>
    <row r="10" spans="1:15" ht="33" x14ac:dyDescent="0.3">
      <c r="A10" s="28" t="s">
        <v>7</v>
      </c>
      <c r="B10" s="29">
        <f>90*B7/B9</f>
        <v>42</v>
      </c>
      <c r="C10" s="29"/>
      <c r="D10" s="41"/>
      <c r="E10" s="37"/>
      <c r="F10" s="16">
        <f>3000*503</f>
        <v>1509000</v>
      </c>
      <c r="G10" s="19"/>
      <c r="H10" s="21"/>
      <c r="I10" s="15"/>
      <c r="J10" s="15"/>
      <c r="K10" s="12"/>
      <c r="L10" s="12"/>
      <c r="M10" s="11"/>
      <c r="N10" s="55"/>
    </row>
    <row r="11" spans="1:15" ht="16.5" x14ac:dyDescent="0.3">
      <c r="A11" s="27"/>
      <c r="B11" s="34">
        <f>B10%</f>
        <v>0.42</v>
      </c>
      <c r="C11" s="34"/>
      <c r="D11" s="43"/>
      <c r="E11" s="25"/>
      <c r="F11" s="10"/>
      <c r="G11" s="20"/>
      <c r="H11" s="21"/>
      <c r="I11" s="15"/>
      <c r="J11" s="15"/>
      <c r="K11" s="12"/>
      <c r="L11" s="12"/>
      <c r="M11" s="11"/>
      <c r="N11" s="56"/>
    </row>
    <row r="12" spans="1:15" ht="16.5" x14ac:dyDescent="0.3">
      <c r="A12" s="27" t="s">
        <v>8</v>
      </c>
      <c r="B12" s="33">
        <f>B6*B11</f>
        <v>1260</v>
      </c>
      <c r="C12" s="33"/>
      <c r="D12" s="44"/>
      <c r="E12" s="1"/>
      <c r="F12" s="10"/>
      <c r="G12" s="20"/>
      <c r="H12" s="21"/>
      <c r="I12" s="13"/>
      <c r="J12" s="15"/>
      <c r="K12" s="12"/>
      <c r="L12" s="21"/>
      <c r="M12" s="11"/>
      <c r="N12" s="8"/>
    </row>
    <row r="13" spans="1:15" ht="16.5" x14ac:dyDescent="0.3">
      <c r="A13" s="27" t="s">
        <v>9</v>
      </c>
      <c r="B13" s="33">
        <f>B6-B12</f>
        <v>1740</v>
      </c>
      <c r="C13" s="33"/>
      <c r="D13" s="44"/>
      <c r="E13" s="1"/>
      <c r="F13" s="10" t="s">
        <v>25</v>
      </c>
      <c r="G13" s="21"/>
      <c r="H13" s="21"/>
      <c r="I13" s="15"/>
      <c r="J13" s="15"/>
      <c r="K13" s="12"/>
      <c r="L13" s="12"/>
      <c r="M13" s="11"/>
      <c r="N13" s="8"/>
    </row>
    <row r="14" spans="1:15" ht="16.5" x14ac:dyDescent="0.3">
      <c r="A14" s="27" t="s">
        <v>2</v>
      </c>
      <c r="B14" s="33">
        <f>B5</f>
        <v>20000</v>
      </c>
      <c r="C14" s="33"/>
      <c r="D14" s="30"/>
      <c r="E14" s="10"/>
      <c r="F14" s="12">
        <v>434</v>
      </c>
      <c r="H14" s="21"/>
      <c r="I14" s="15"/>
      <c r="J14" s="15"/>
      <c r="K14" s="12"/>
      <c r="L14" s="12"/>
      <c r="M14" s="11"/>
      <c r="N14" s="8"/>
    </row>
    <row r="15" spans="1:15" ht="16.5" x14ac:dyDescent="0.3">
      <c r="A15" s="27" t="s">
        <v>10</v>
      </c>
      <c r="B15" s="33">
        <f>B14+B13</f>
        <v>21740</v>
      </c>
      <c r="C15" s="33"/>
      <c r="D15" s="30"/>
      <c r="E15" s="10"/>
      <c r="F15" s="21"/>
      <c r="G15" s="23"/>
      <c r="H15" s="21"/>
      <c r="I15" s="12"/>
      <c r="J15" s="12"/>
      <c r="K15" s="12"/>
      <c r="L15" s="12"/>
      <c r="M15" s="11"/>
      <c r="N15" s="8"/>
    </row>
    <row r="16" spans="1:15" ht="16.5" x14ac:dyDescent="0.3">
      <c r="A16" s="46" t="s">
        <v>23</v>
      </c>
      <c r="B16" s="45">
        <v>419</v>
      </c>
      <c r="C16" s="45"/>
      <c r="D16" s="46"/>
      <c r="E16" s="10"/>
      <c r="F16" s="21"/>
      <c r="G16" s="24"/>
      <c r="H16" s="20"/>
      <c r="I16" s="10"/>
      <c r="N16" s="55"/>
    </row>
    <row r="17" spans="1:15" ht="16.5" x14ac:dyDescent="0.3">
      <c r="A17" s="46" t="s">
        <v>11</v>
      </c>
      <c r="B17" s="47">
        <f>B16*B15</f>
        <v>9109060</v>
      </c>
      <c r="C17" s="47"/>
      <c r="D17" s="48"/>
      <c r="E17" s="10"/>
      <c r="F17" s="21"/>
      <c r="G17" s="21"/>
      <c r="H17" s="20"/>
      <c r="I17" s="10"/>
      <c r="N17" s="20"/>
      <c r="O17" s="10"/>
    </row>
    <row r="18" spans="1:15" ht="16.5" x14ac:dyDescent="0.3">
      <c r="A18" s="46" t="s">
        <v>12</v>
      </c>
      <c r="B18" s="47">
        <f>503*3000</f>
        <v>1509000</v>
      </c>
      <c r="C18" s="47"/>
      <c r="D18" s="48"/>
      <c r="E18" s="10"/>
      <c r="F18" s="10"/>
      <c r="G18" s="10"/>
    </row>
    <row r="19" spans="1:15" ht="16.5" x14ac:dyDescent="0.3">
      <c r="A19" s="45" t="s">
        <v>16</v>
      </c>
      <c r="B19" s="49">
        <f>B17*0.03/12</f>
        <v>22772.649999999998</v>
      </c>
      <c r="C19" s="47"/>
      <c r="D19" s="47"/>
      <c r="E19" s="10"/>
    </row>
    <row r="20" spans="1:15" x14ac:dyDescent="0.25">
      <c r="B20" s="18"/>
      <c r="C20" s="18"/>
    </row>
    <row r="21" spans="1:15" x14ac:dyDescent="0.25">
      <c r="B21" s="18"/>
      <c r="C21" s="18"/>
    </row>
    <row r="23" spans="1:15" x14ac:dyDescent="0.25">
      <c r="D23" t="s">
        <v>14</v>
      </c>
    </row>
    <row r="24" spans="1:15" x14ac:dyDescent="0.25">
      <c r="B24" s="50" t="s">
        <v>20</v>
      </c>
      <c r="C24" s="50" t="s">
        <v>15</v>
      </c>
      <c r="D24" s="51" t="s">
        <v>21</v>
      </c>
      <c r="E24" s="51"/>
      <c r="F24" s="51" t="s">
        <v>11</v>
      </c>
      <c r="G24" s="51" t="s">
        <v>17</v>
      </c>
      <c r="H24" s="51" t="s">
        <v>18</v>
      </c>
      <c r="I24" s="51" t="s">
        <v>19</v>
      </c>
      <c r="J24" s="51"/>
    </row>
    <row r="25" spans="1:15" ht="17.25" x14ac:dyDescent="0.3">
      <c r="B25" s="50"/>
      <c r="C25" s="50">
        <v>410</v>
      </c>
      <c r="D25" s="51"/>
      <c r="E25" s="51"/>
      <c r="F25" s="51">
        <v>10500000</v>
      </c>
      <c r="G25" s="16">
        <f t="shared" ref="G25:G31" si="0">F25/C25</f>
        <v>25609.756097560974</v>
      </c>
      <c r="H25" s="16" t="e">
        <f>F25/D25</f>
        <v>#DIV/0!</v>
      </c>
      <c r="I25" s="16" t="e">
        <f t="shared" ref="I25:I31" si="1">F25/B25</f>
        <v>#DIV/0!</v>
      </c>
      <c r="J25" s="51">
        <f>B25/C25</f>
        <v>0</v>
      </c>
      <c r="K25" s="26"/>
    </row>
    <row r="26" spans="1:15" ht="17.25" x14ac:dyDescent="0.3">
      <c r="B26" s="50"/>
      <c r="C26" s="50">
        <v>430</v>
      </c>
      <c r="D26" s="51"/>
      <c r="E26" s="51"/>
      <c r="F26" s="51">
        <v>8600000</v>
      </c>
      <c r="G26" s="16">
        <f t="shared" si="0"/>
        <v>20000</v>
      </c>
      <c r="H26" s="16" t="e">
        <f>F26/D26</f>
        <v>#DIV/0!</v>
      </c>
      <c r="I26" s="16" t="e">
        <f t="shared" si="1"/>
        <v>#DIV/0!</v>
      </c>
      <c r="J26" s="51">
        <f>B26/C26</f>
        <v>0</v>
      </c>
      <c r="K26" s="26"/>
    </row>
    <row r="27" spans="1:15" x14ac:dyDescent="0.25">
      <c r="B27" s="50"/>
      <c r="C27" s="50">
        <v>425</v>
      </c>
      <c r="D27" s="51"/>
      <c r="E27" s="51"/>
      <c r="F27" s="16">
        <v>10800000</v>
      </c>
      <c r="G27" s="16">
        <f t="shared" si="0"/>
        <v>25411.764705882353</v>
      </c>
      <c r="H27" s="16" t="e">
        <f t="shared" ref="H27:H31" si="2">F27/D27</f>
        <v>#DIV/0!</v>
      </c>
      <c r="I27" s="16" t="e">
        <f t="shared" si="1"/>
        <v>#DIV/0!</v>
      </c>
      <c r="J27" s="51">
        <f t="shared" ref="J27:J31" si="3">D27/C27</f>
        <v>0</v>
      </c>
    </row>
    <row r="28" spans="1:15" x14ac:dyDescent="0.25">
      <c r="B28" s="50"/>
      <c r="C28" s="50">
        <v>457</v>
      </c>
      <c r="D28" s="51"/>
      <c r="E28" s="51"/>
      <c r="F28" s="16">
        <v>10500000</v>
      </c>
      <c r="G28" s="16">
        <f t="shared" si="0"/>
        <v>22975.929978118162</v>
      </c>
      <c r="H28" s="16" t="e">
        <f t="shared" si="2"/>
        <v>#DIV/0!</v>
      </c>
      <c r="I28" s="16" t="e">
        <f t="shared" si="1"/>
        <v>#DIV/0!</v>
      </c>
      <c r="J28" s="51">
        <f t="shared" si="3"/>
        <v>0</v>
      </c>
    </row>
    <row r="29" spans="1:15" x14ac:dyDescent="0.25">
      <c r="B29" s="50"/>
      <c r="C29" s="50">
        <v>401</v>
      </c>
      <c r="D29" s="51">
        <v>565</v>
      </c>
      <c r="E29" s="51"/>
      <c r="F29" s="16">
        <v>10500000</v>
      </c>
      <c r="G29" s="16">
        <f t="shared" si="0"/>
        <v>26184.538653366584</v>
      </c>
      <c r="H29" s="16">
        <f t="shared" si="2"/>
        <v>18584.070796460175</v>
      </c>
      <c r="I29" s="16" t="e">
        <f t="shared" si="1"/>
        <v>#DIV/0!</v>
      </c>
      <c r="J29" s="51">
        <f t="shared" si="3"/>
        <v>1.4089775561097257</v>
      </c>
    </row>
    <row r="30" spans="1:15" x14ac:dyDescent="0.25">
      <c r="B30" s="50"/>
      <c r="C30" s="50">
        <v>421</v>
      </c>
      <c r="D30" s="51"/>
      <c r="E30" s="51"/>
      <c r="F30" s="16">
        <v>10000000</v>
      </c>
      <c r="G30" s="16">
        <f t="shared" si="0"/>
        <v>23752.969121140144</v>
      </c>
      <c r="H30" s="16" t="e">
        <f t="shared" si="2"/>
        <v>#DIV/0!</v>
      </c>
      <c r="I30" s="16" t="e">
        <f t="shared" si="1"/>
        <v>#DIV/0!</v>
      </c>
      <c r="J30" s="51">
        <f t="shared" si="3"/>
        <v>0</v>
      </c>
    </row>
    <row r="31" spans="1:15" x14ac:dyDescent="0.25">
      <c r="B31" s="50"/>
      <c r="C31" s="50"/>
      <c r="D31" s="51"/>
      <c r="E31" s="51"/>
      <c r="F31" s="16"/>
      <c r="G31" s="16" t="e">
        <f t="shared" si="0"/>
        <v>#DIV/0!</v>
      </c>
      <c r="H31" s="16" t="e">
        <f t="shared" si="2"/>
        <v>#DIV/0!</v>
      </c>
      <c r="I31" s="16" t="e">
        <f t="shared" si="1"/>
        <v>#DIV/0!</v>
      </c>
      <c r="J31" s="51" t="e">
        <f t="shared" si="3"/>
        <v>#DIV/0!</v>
      </c>
    </row>
    <row r="32" spans="1:15" x14ac:dyDescent="0.25">
      <c r="B32" s="13" t="s">
        <v>22</v>
      </c>
    </row>
    <row r="33" spans="1:9" x14ac:dyDescent="0.25">
      <c r="B33" s="50">
        <v>419</v>
      </c>
      <c r="C33" s="50">
        <v>8700000</v>
      </c>
      <c r="D33" s="51">
        <f>C33/B33</f>
        <v>20763.723150357997</v>
      </c>
      <c r="E33" s="51">
        <v>522000</v>
      </c>
      <c r="F33" s="51">
        <v>30000</v>
      </c>
      <c r="G33" s="16">
        <f>F33+E33+C33</f>
        <v>9252000</v>
      </c>
      <c r="H33" s="51">
        <f>G33/B33</f>
        <v>22081.145584725538</v>
      </c>
      <c r="I33" s="16" t="e">
        <f>G33/A33</f>
        <v>#DIV/0!</v>
      </c>
    </row>
    <row r="34" spans="1:9" x14ac:dyDescent="0.25">
      <c r="B34" s="50">
        <f>68.02*10.764</f>
        <v>732.16727999999989</v>
      </c>
      <c r="C34" s="50">
        <v>11500000</v>
      </c>
      <c r="D34" s="51">
        <f>C34/B34</f>
        <v>15706.793125199478</v>
      </c>
      <c r="E34" s="51">
        <v>690000</v>
      </c>
      <c r="F34" s="51">
        <v>30000</v>
      </c>
      <c r="G34" s="16">
        <f>F34+E34+C34</f>
        <v>12220000</v>
      </c>
      <c r="H34" s="51">
        <f>G34/B34</f>
        <v>16690.174955646751</v>
      </c>
      <c r="I34" s="16"/>
    </row>
    <row r="35" spans="1:9" x14ac:dyDescent="0.25">
      <c r="A35">
        <f>B35/1.2</f>
        <v>416.11829999999998</v>
      </c>
      <c r="B35" s="50">
        <f>46.39*10.764</f>
        <v>499.34195999999997</v>
      </c>
      <c r="C35" s="50">
        <v>8500000</v>
      </c>
      <c r="D35" s="51">
        <f>C35/B35</f>
        <v>17022.402843934848</v>
      </c>
      <c r="E35" s="51">
        <v>510000</v>
      </c>
      <c r="F35" s="51">
        <v>30000</v>
      </c>
      <c r="G35" s="16">
        <f>F35+E35+C35</f>
        <v>9040000</v>
      </c>
      <c r="H35" s="51">
        <f>G35/B35</f>
        <v>18103.826083431883</v>
      </c>
      <c r="I35" s="16">
        <f>G35/A35</f>
        <v>21724.59130011826</v>
      </c>
    </row>
    <row r="36" spans="1:9" ht="15.75" x14ac:dyDescent="0.25">
      <c r="A36" s="11"/>
      <c r="B36" s="50"/>
      <c r="C36" s="50"/>
      <c r="D36" s="51" t="e">
        <f>C36/B36</f>
        <v>#DIV/0!</v>
      </c>
      <c r="E36" s="51">
        <v>419540</v>
      </c>
      <c r="F36" s="51">
        <v>30000</v>
      </c>
      <c r="G36" s="16">
        <f>F36+E36+C36</f>
        <v>449540</v>
      </c>
      <c r="H36" s="51" t="e">
        <f>G36/B36</f>
        <v>#DIV/0!</v>
      </c>
      <c r="I36" s="51"/>
    </row>
    <row r="37" spans="1:9" ht="15.75" x14ac:dyDescent="0.25">
      <c r="A37" s="11"/>
      <c r="B37" s="50"/>
      <c r="C37" s="50"/>
      <c r="D37" s="51" t="e">
        <f>C37/B37</f>
        <v>#DIV/0!</v>
      </c>
      <c r="E37" s="51">
        <v>210000</v>
      </c>
      <c r="F37" s="51">
        <v>30000</v>
      </c>
      <c r="G37" s="16">
        <f>F37+E37+C37</f>
        <v>240000</v>
      </c>
      <c r="H37" s="51" t="e">
        <f>G37/B37</f>
        <v>#DIV/0!</v>
      </c>
      <c r="I37" s="51"/>
    </row>
    <row r="38" spans="1:9" ht="15.75" x14ac:dyDescent="0.25">
      <c r="A38" s="11"/>
    </row>
    <row r="39" spans="1:9" ht="15.75" x14ac:dyDescent="0.25">
      <c r="A39" s="11"/>
    </row>
    <row r="40" spans="1:9" ht="15.75" x14ac:dyDescent="0.25">
      <c r="A40" s="11"/>
    </row>
    <row r="41" spans="1:9" ht="15.75" x14ac:dyDescent="0.25">
      <c r="A41" s="11"/>
    </row>
    <row r="42" spans="1:9" ht="15.75" x14ac:dyDescent="0.25">
      <c r="A42" s="11"/>
    </row>
    <row r="62" spans="4:6" x14ac:dyDescent="0.25">
      <c r="D62" s="10"/>
      <c r="E62" s="10"/>
      <c r="F62" s="10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>
      <selection activeCell="P44" sqref="P4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F8F34-B9B5-4CC1-895C-7BE1669F4B0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5761D-F946-466E-A572-CAE68E73FAB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3C675-ADE0-495C-9D03-600D697D9387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Sheet6</vt:lpstr>
      <vt:lpstr>Sheet5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2024-01-15T05:31:04Z</dcterms:modified>
</cp:coreProperties>
</file>