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4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I22" i="40"/>
  <c r="I21"/>
  <c r="I19"/>
  <c r="I15"/>
  <c r="I14"/>
  <c r="I13"/>
  <c r="I12"/>
  <c r="I8"/>
  <c r="I7"/>
  <c r="I6"/>
  <c r="I5"/>
  <c r="I9" l="1"/>
  <c r="I16"/>
  <c r="Q2" i="4"/>
  <c r="N8" i="24" l="1"/>
  <c r="N7"/>
  <c r="N6"/>
  <c r="N5"/>
  <c r="I23" i="4" l="1"/>
  <c r="O29" i="24"/>
  <c r="Q3" i="4"/>
  <c r="P4"/>
  <c r="Q4" s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5" i="4"/>
  <c r="Q5" s="1"/>
  <c r="P6"/>
  <c r="Q6" s="1"/>
  <c r="P7"/>
  <c r="Q7" s="1"/>
  <c r="P19" l="1"/>
  <c r="Q19" s="1"/>
  <c r="P8"/>
  <c r="Q8" s="1"/>
  <c r="P9"/>
  <c r="Q9" s="1"/>
  <c r="P10"/>
  <c r="Q10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<sst xmlns="http://schemas.openxmlformats.org/spreadsheetml/2006/main" count="146" uniqueCount="111">
  <si>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</si>
  <si>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</si>
  <si>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</si>
  <si>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</si>
  <si>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</si>
  <si>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</si>
  <si>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</si>
  <si>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</si>
  <si>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</si>
  <si>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</si>
  <si>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</si>
  <si>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</si>
  <si>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</si>
  <si>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</si>
  <si>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</si>
  <si>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</si>
  <si>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</si>
  <si>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</si>
  <si>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</si>
  <si>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</si>
  <si>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</si>
  <si>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</si>
  <si>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</si>
  <si>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</si>
  <si>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</si>
  <si>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</si>
  <si>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</si>
  <si>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</si>
  <si>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</si>
  <si>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</si>
  <si>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</si>
  <si>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</si>
  <si>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</si>
  <si>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</si>
  <si>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</si>
  <si>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</si>
  <si>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</si>
  <si>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</si>
  <si>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</si>
  <si>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</si>
  <si>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</si>
  <si>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</si>
  <si>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</si>
  <si>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</si>
  <si>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</si>
  <si>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</si>
  <si>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</si>
  <si>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</si>
  <si>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</si>
  <si>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</si>
  <si>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</si>
  <si>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</si>
  <si>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</si>
  <si>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</si>
  <si>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</si>
  <si>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</si>
  <si>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</si>
  <si>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</si>
  <si>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</si>
  <si>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</si>
  <si>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</si>
  <si>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</si>
  <si>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</si>
  <si>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</si>
  <si>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</si>
  <si>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</si>
  <si>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</si>
  <si>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</si>
  <si>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</si>
  <si>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</si>
  <si>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</si>
  <si>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</si>
  <si>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</si>
  <si>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</si>
  <si>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</si>
  <si>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</si>
  <si>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</si>
  <si>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</si>
  <si>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</si>
  <si>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</si>
  <si>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</si>
  <si>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</si>
  <si>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</si>
  <si>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</si>
  <si>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</si>
  <si>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</si>
  <si>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</si>
  <si>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</si>
  <si>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</si>
  <si>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</si>
  <si>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</si>
  <si>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</si>
  <si>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</si>
  <si>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</si>
  <si>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</si>
  <si>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</si>
  <si>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</si>
  <si>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</si>
  <si>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Living</t>
  </si>
  <si>
    <t>Kitchen</t>
  </si>
  <si>
    <t>First Floor</t>
  </si>
  <si>
    <t>WC</t>
  </si>
  <si>
    <t xml:space="preserve">bath </t>
  </si>
  <si>
    <t>rate on BA</t>
  </si>
  <si>
    <t>BA</t>
  </si>
  <si>
    <t>Bedroom</t>
  </si>
  <si>
    <t>Bedroom2</t>
  </si>
  <si>
    <t>Tiolet</t>
  </si>
  <si>
    <t>Front</t>
  </si>
  <si>
    <t>Back Open</t>
  </si>
  <si>
    <t>Passage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</si>
</sst>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0</xdr:rowOff>
    </xdr:from>
    <xdr:to>
      <xdr:col>17</xdr:col>
      <xdr:colOff>466725</xdr:colOff>
      <xdr:row>22</xdr:row>
      <xdr:rowOff>112722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7905750" cy="430372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10</xdr:col>
      <xdr:colOff>19051</xdr:colOff>
      <xdr:row>18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5895976" cy="3429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23835</v>
      </c>
      <c r="F2" s="73"/>
      <c r="G2" s="117" t="s">
        <v>77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21800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21800</v>
      </c>
      <c r="D5" s="56" t="s">
        <v>61</v>
      </c>
      <c r="E5" s="57">
        <f>ROUND(C5/10.764,0)</f>
        <v>2025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4470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17330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0.12</v>
      </c>
      <c r="D8" s="100">
        <f>1-C8</f>
        <v>0.88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15250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19720</v>
      </c>
      <c r="D10" s="56" t="s">
        <v>61</v>
      </c>
      <c r="E10" s="57">
        <f>ROUND(C10/10.764,0)</f>
        <v>1832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2012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48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766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73">
        <f>E10*766</f>
        <v>1403312</v>
      </c>
      <c r="D17" s="73"/>
      <c r="E17" s="73">
        <f>766*2000</f>
        <v>1532000</v>
      </c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abSelected="1" zoomScale="85" zoomScaleNormal="85" workbookViewId="0">
      <selection activeCell="C8" sqref="C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>
      <c r="A1" s="11"/>
      <c r="B1" s="12"/>
      <c r="C1" s="13"/>
      <c r="D1" s="14"/>
      <c r="F1" s="76"/>
      <c r="G1" s="76"/>
    </row>
    <row r="2" spans="1:10">
      <c r="A2" s="15"/>
      <c r="C2" s="16" t="s">
        <v>76</v>
      </c>
      <c r="D2" s="17"/>
      <c r="F2" s="76"/>
      <c r="G2" s="76"/>
      <c r="H2" s="76"/>
      <c r="I2" s="76"/>
      <c r="J2" s="76"/>
    </row>
    <row r="3" spans="1:10">
      <c r="A3" s="15" t="s">
        <v>13</v>
      </c>
      <c r="B3" s="18"/>
      <c r="C3" s="19">
        <v>3600</v>
      </c>
      <c r="D3" s="20" t="s">
        <v>103</v>
      </c>
      <c r="F3" s="76"/>
      <c r="G3" s="76"/>
      <c r="H3" s="76"/>
      <c r="I3" s="76"/>
      <c r="J3" s="76"/>
    </row>
    <row r="4" spans="1:10" ht="30">
      <c r="A4" s="21" t="s">
        <v>14</v>
      </c>
      <c r="B4" s="18"/>
      <c r="C4" s="19">
        <v>2000</v>
      </c>
      <c r="D4" s="22"/>
      <c r="F4" s="76"/>
      <c r="G4" s="76"/>
      <c r="H4" s="76"/>
      <c r="I4" s="76"/>
      <c r="J4" s="76"/>
    </row>
    <row r="5" spans="1:10" ht="16.5">
      <c r="A5" s="15" t="s">
        <v>15</v>
      </c>
      <c r="B5" s="18"/>
      <c r="C5" s="19">
        <f>C3-C4</f>
        <v>1600</v>
      </c>
      <c r="D5" s="22"/>
      <c r="F5" s="76"/>
      <c r="G5" s="76"/>
      <c r="H5" s="116"/>
      <c r="I5" s="76"/>
      <c r="J5" s="76"/>
    </row>
    <row r="6" spans="1:10">
      <c r="A6" s="15" t="s">
        <v>16</v>
      </c>
      <c r="B6" s="18"/>
      <c r="C6" s="19">
        <f>C4</f>
        <v>2000</v>
      </c>
      <c r="D6" s="22"/>
      <c r="F6" s="76"/>
      <c r="G6" s="76"/>
    </row>
    <row r="7" spans="1:10">
      <c r="A7" s="15" t="s">
        <v>17</v>
      </c>
      <c r="B7" s="23"/>
      <c r="C7" s="24">
        <v>12</v>
      </c>
      <c r="D7" s="24"/>
      <c r="F7" s="76"/>
      <c r="G7" s="76"/>
    </row>
    <row r="8" spans="1:10">
      <c r="A8" s="15" t="s">
        <v>18</v>
      </c>
      <c r="B8" s="23"/>
      <c r="C8" s="24">
        <f>C9-C7</f>
        <v>48</v>
      </c>
      <c r="D8" s="24"/>
      <c r="F8" s="76"/>
      <c r="G8" s="76"/>
    </row>
    <row r="9" spans="1:10">
      <c r="A9" s="15" t="s">
        <v>19</v>
      </c>
      <c r="B9" s="23"/>
      <c r="C9" s="24">
        <v>60</v>
      </c>
      <c r="D9" s="24"/>
      <c r="F9" s="76"/>
      <c r="G9" s="76"/>
    </row>
    <row r="10" spans="1:10" ht="30">
      <c r="A10" s="21" t="s">
        <v>20</v>
      </c>
      <c r="B10" s="23"/>
      <c r="C10" s="24">
        <f>90*C7/C9</f>
        <v>18</v>
      </c>
      <c r="D10" s="24"/>
      <c r="F10" s="76"/>
      <c r="G10" s="76"/>
    </row>
    <row r="11" spans="1:10">
      <c r="A11" s="15"/>
      <c r="B11" s="25"/>
      <c r="C11" s="26">
        <f>C10%</f>
        <v>0.18</v>
      </c>
      <c r="D11" s="26"/>
      <c r="F11" s="76"/>
      <c r="G11" s="76"/>
    </row>
    <row r="12" spans="1:10">
      <c r="A12" s="15" t="s">
        <v>21</v>
      </c>
      <c r="B12" s="18"/>
      <c r="C12" s="19">
        <f>C6*C11</f>
        <v>360</v>
      </c>
      <c r="D12" s="22"/>
      <c r="F12" s="76"/>
      <c r="G12" s="76"/>
    </row>
    <row r="13" spans="1:10">
      <c r="A13" s="15" t="s">
        <v>22</v>
      </c>
      <c r="B13" s="18"/>
      <c r="C13" s="19">
        <f>C6-C12</f>
        <v>1640</v>
      </c>
      <c r="D13" s="22"/>
      <c r="F13" s="76"/>
      <c r="G13" s="76"/>
    </row>
    <row r="14" spans="1:10">
      <c r="A14" s="15" t="s">
        <v>15</v>
      </c>
      <c r="B14" s="18"/>
      <c r="C14" s="19">
        <f>C5</f>
        <v>1600</v>
      </c>
      <c r="D14" s="22"/>
      <c r="F14" s="76"/>
      <c r="G14" s="76"/>
    </row>
    <row r="15" spans="1:10">
      <c r="B15" s="18"/>
      <c r="C15" s="19"/>
      <c r="D15" s="22"/>
      <c r="F15" s="76"/>
      <c r="G15" s="76"/>
    </row>
    <row r="16" spans="1:10">
      <c r="A16" s="27" t="s">
        <v>23</v>
      </c>
      <c r="B16" s="28"/>
      <c r="C16" s="20">
        <f>C14+C13</f>
        <v>3240</v>
      </c>
      <c r="D16" s="20"/>
      <c r="E16" s="60"/>
      <c r="F16" s="76"/>
      <c r="G16" s="76"/>
    </row>
    <row r="17" spans="1:7">
      <c r="B17" s="23"/>
      <c r="C17" s="24"/>
      <c r="D17" s="24"/>
      <c r="F17" s="76"/>
      <c r="G17" s="76"/>
    </row>
    <row r="18" spans="1:7" ht="16.5">
      <c r="A18" s="27" t="s">
        <v>104</v>
      </c>
      <c r="B18" s="7"/>
      <c r="C18" s="74">
        <v>766</v>
      </c>
      <c r="D18" s="74"/>
      <c r="E18" s="75"/>
      <c r="F18" s="76"/>
      <c r="G18" s="76"/>
    </row>
    <row r="19" spans="1:7">
      <c r="A19" s="15"/>
      <c r="B19" s="6"/>
      <c r="C19" s="29">
        <f>C18*C16</f>
        <v>2481840</v>
      </c>
      <c r="D19" s="76" t="s">
        <v>68</v>
      </c>
      <c r="E19" s="29"/>
      <c r="F19" s="76" t="s">
        <v>68</v>
      </c>
      <c r="G19" s="76"/>
    </row>
    <row r="20" spans="1:7">
      <c r="A20" s="15"/>
      <c r="C20" s="30">
        <f>C19*95%</f>
        <v>2357748</v>
      </c>
      <c r="D20" s="76" t="s">
        <v>24</v>
      </c>
      <c r="E20" s="30"/>
      <c r="F20" s="76" t="s">
        <v>24</v>
      </c>
      <c r="G20" s="76"/>
    </row>
    <row r="21" spans="1:7">
      <c r="A21" s="15"/>
      <c r="C21" s="30">
        <f>C19*80%</f>
        <v>1985472</v>
      </c>
      <c r="D21" s="76" t="s">
        <v>25</v>
      </c>
      <c r="E21" s="30"/>
      <c r="F21" s="76" t="s">
        <v>25</v>
      </c>
      <c r="G21" s="76"/>
    </row>
    <row r="22" spans="1:7">
      <c r="A22" s="15"/>
      <c r="F22" s="76"/>
      <c r="G22" s="76"/>
    </row>
    <row r="23" spans="1:7">
      <c r="A23" s="31" t="s">
        <v>26</v>
      </c>
      <c r="B23" s="32"/>
      <c r="C23" s="33">
        <f>C4*C18</f>
        <v>1532000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5170.5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F29" sqref="F2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712.5</v>
      </c>
      <c r="C2" s="4">
        <f t="shared" ref="C2:C15" si="2">B2*1.2</f>
        <v>855</v>
      </c>
      <c r="D2" s="4">
        <f t="shared" ref="D2:D15" si="3">C2*1.2</f>
        <v>1026</v>
      </c>
      <c r="E2" s="5">
        <f t="shared" ref="E2:E15" si="4">R2</f>
        <v>3200000</v>
      </c>
      <c r="F2" s="65">
        <f t="shared" ref="F2:F15" si="5">ROUND((E2/B2),0)</f>
        <v>4491</v>
      </c>
      <c r="G2" s="65">
        <f t="shared" ref="G2:G15" si="6">ROUND((E2/C2),0)</f>
        <v>3743</v>
      </c>
      <c r="H2" s="65">
        <f t="shared" ref="H2:H15" si="7">ROUND((E2/D2),0)</f>
        <v>3119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855</v>
      </c>
      <c r="Q2" s="73">
        <f t="shared" ref="Q2:Q7" si="10">P2/1.2</f>
        <v>712.5</v>
      </c>
      <c r="R2" s="2">
        <v>3200000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1146.6666666666667</v>
      </c>
      <c r="C3" s="4">
        <f t="shared" si="2"/>
        <v>1376</v>
      </c>
      <c r="D3" s="4">
        <f t="shared" si="3"/>
        <v>1651.2</v>
      </c>
      <c r="E3" s="5">
        <f t="shared" si="4"/>
        <v>4128000</v>
      </c>
      <c r="F3" s="65">
        <f t="shared" si="5"/>
        <v>3600</v>
      </c>
      <c r="G3" s="65">
        <f t="shared" si="6"/>
        <v>3000</v>
      </c>
      <c r="H3" s="65">
        <f t="shared" si="7"/>
        <v>2500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0</v>
      </c>
      <c r="P3" s="73">
        <v>1376</v>
      </c>
      <c r="Q3" s="73">
        <f t="shared" si="10"/>
        <v>1146.6666666666667</v>
      </c>
      <c r="R3" s="2">
        <v>4128000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5" t="e">
        <f t="shared" si="5"/>
        <v>#DIV/0!</v>
      </c>
      <c r="G4" s="65" t="e">
        <f t="shared" si="6"/>
        <v>#DIV/0!</v>
      </c>
      <c r="H4" s="65" t="e">
        <f t="shared" si="7"/>
        <v>#DIV/0!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f t="shared" ref="P4" si="11">O4/1.2</f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f t="shared" ref="P5" si="12">O5/1.2</f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3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4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5">O8/1.2</f>
        <v>0</v>
      </c>
      <c r="Q8" s="73">
        <f t="shared" ref="Q8" si="16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7">O9/1.2</f>
        <v>0</v>
      </c>
      <c r="Q9" s="73">
        <f t="shared" ref="Q9" si="18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9">O10/1.2</f>
        <v>0</v>
      </c>
      <c r="Q10" s="73">
        <f t="shared" ref="Q10" si="2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21">O11/1.2</f>
        <v>0</v>
      </c>
      <c r="Q11">
        <f t="shared" ref="Q11" si="22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3">O12/1.2</f>
        <v>0</v>
      </c>
      <c r="Q12">
        <f t="shared" ref="Q12" si="24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5">O13/1.2</f>
        <v>0</v>
      </c>
      <c r="Q13">
        <f t="shared" ref="Q13" si="26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7">O14/1.2</f>
        <v>0</v>
      </c>
      <c r="Q14">
        <f t="shared" ref="Q14:Q15" si="2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7"/>
        <v>0</v>
      </c>
      <c r="Q15">
        <f t="shared" si="28"/>
        <v>0</v>
      </c>
      <c r="R15" s="2">
        <v>0</v>
      </c>
      <c r="S15" s="2"/>
    </row>
    <row r="16" spans="1:3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 s="73">
        <v>0</v>
      </c>
      <c r="P19" s="73">
        <f>O19/1.2</f>
        <v>0</v>
      </c>
      <c r="Q19" s="73">
        <f t="shared" ref="Q19" si="40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H1" workbookViewId="0">
      <selection activeCell="N6" sqref="N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N6" sqref="N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F3:N22"/>
  <sheetViews>
    <sheetView workbookViewId="0">
      <selection activeCell="H5" sqref="H5"/>
    </sheetView>
  </sheetViews>
  <sheetFormatPr defaultRowHeight="15"/>
  <sheetData>
    <row r="3" spans="6:14">
      <c r="G3" s="73" t="s">
        <v>76</v>
      </c>
    </row>
    <row r="5" spans="6:14">
      <c r="F5" s="73" t="s">
        <v>98</v>
      </c>
      <c r="G5" s="73">
        <v>13</v>
      </c>
      <c r="H5" s="73">
        <v>11.6</v>
      </c>
      <c r="I5" s="73">
        <f>H5*G5</f>
        <v>150.79999999999998</v>
      </c>
      <c r="J5" s="73"/>
      <c r="K5" s="73"/>
      <c r="L5" s="73"/>
      <c r="M5" s="73"/>
      <c r="N5" s="73"/>
    </row>
    <row r="6" spans="6:14">
      <c r="F6" s="73" t="s">
        <v>99</v>
      </c>
      <c r="G6" s="73">
        <v>8.4</v>
      </c>
      <c r="H6" s="73">
        <v>10.4</v>
      </c>
      <c r="I6" s="73">
        <f t="shared" ref="I6:I8" si="0">H6*G6</f>
        <v>87.360000000000014</v>
      </c>
      <c r="J6" s="73"/>
      <c r="K6" s="73"/>
      <c r="L6" s="73"/>
      <c r="M6" s="73"/>
      <c r="N6" s="73"/>
    </row>
    <row r="7" spans="6:14">
      <c r="F7" s="73" t="s">
        <v>102</v>
      </c>
      <c r="G7" s="73">
        <v>5</v>
      </c>
      <c r="H7" s="73">
        <v>4</v>
      </c>
      <c r="I7" s="73">
        <f t="shared" si="0"/>
        <v>20</v>
      </c>
      <c r="J7" s="73"/>
      <c r="K7" s="73"/>
      <c r="L7" s="73"/>
      <c r="M7" s="73"/>
      <c r="N7" s="73"/>
    </row>
    <row r="8" spans="6:14">
      <c r="F8" s="73" t="s">
        <v>101</v>
      </c>
      <c r="G8" s="73">
        <v>5</v>
      </c>
      <c r="H8" s="73">
        <v>4</v>
      </c>
      <c r="I8" s="73">
        <f t="shared" si="0"/>
        <v>20</v>
      </c>
      <c r="J8" s="73"/>
      <c r="K8" s="73"/>
      <c r="L8" s="73"/>
      <c r="M8" s="73"/>
      <c r="N8" s="73"/>
    </row>
    <row r="9" spans="6:14">
      <c r="F9" s="73"/>
      <c r="I9">
        <f>SUM(I5:I8)</f>
        <v>278.15999999999997</v>
      </c>
    </row>
    <row r="10" spans="6:14">
      <c r="I10" s="7"/>
    </row>
    <row r="11" spans="6:14">
      <c r="F11" s="73"/>
      <c r="G11" s="73"/>
      <c r="H11" s="73" t="s">
        <v>100</v>
      </c>
      <c r="I11" s="73"/>
      <c r="J11" s="73"/>
      <c r="K11" s="73"/>
      <c r="L11" s="73"/>
      <c r="M11" s="73"/>
      <c r="N11" s="73"/>
    </row>
    <row r="12" spans="6:14">
      <c r="F12" s="73" t="s">
        <v>105</v>
      </c>
      <c r="G12" s="73">
        <v>10</v>
      </c>
      <c r="H12" s="73">
        <v>11.4</v>
      </c>
      <c r="I12" s="73">
        <f t="shared" ref="I12:I15" si="1">H12*G12</f>
        <v>114</v>
      </c>
      <c r="J12" s="73"/>
      <c r="K12" s="73"/>
      <c r="L12" s="73"/>
      <c r="M12" s="73"/>
      <c r="N12" s="73"/>
    </row>
    <row r="13" spans="6:14">
      <c r="F13" s="73" t="s">
        <v>106</v>
      </c>
      <c r="G13" s="73">
        <v>10.6</v>
      </c>
      <c r="H13" s="73">
        <v>9.6999999999999993</v>
      </c>
      <c r="I13" s="73">
        <f t="shared" si="1"/>
        <v>102.82</v>
      </c>
      <c r="J13" s="73"/>
      <c r="K13" s="73"/>
      <c r="L13" s="73"/>
      <c r="M13" s="73"/>
      <c r="N13" s="73"/>
    </row>
    <row r="14" spans="6:14">
      <c r="F14" s="73" t="s">
        <v>107</v>
      </c>
      <c r="G14" s="73">
        <v>6</v>
      </c>
      <c r="H14" s="73">
        <v>4</v>
      </c>
      <c r="I14" s="73">
        <f t="shared" si="1"/>
        <v>24</v>
      </c>
      <c r="J14" s="73"/>
      <c r="K14" s="73"/>
      <c r="L14" s="73"/>
      <c r="M14" s="73"/>
      <c r="N14" s="73"/>
    </row>
    <row r="15" spans="6:14">
      <c r="F15" s="73" t="s">
        <v>110</v>
      </c>
      <c r="G15" s="73">
        <v>8</v>
      </c>
      <c r="H15" s="73">
        <v>4</v>
      </c>
      <c r="I15" s="73">
        <f t="shared" si="1"/>
        <v>32</v>
      </c>
      <c r="J15" s="73"/>
      <c r="K15" s="73"/>
      <c r="L15" s="73"/>
      <c r="M15" s="73"/>
      <c r="N15" s="73"/>
    </row>
    <row r="16" spans="6:14">
      <c r="F16" s="73"/>
      <c r="G16" s="73"/>
      <c r="H16" s="73"/>
      <c r="I16" s="73">
        <f>SUM(I12:I15)</f>
        <v>272.82</v>
      </c>
      <c r="J16" s="73"/>
      <c r="K16" s="73"/>
      <c r="L16" s="73"/>
      <c r="M16" s="73"/>
      <c r="N16" s="73"/>
    </row>
    <row r="17" spans="6:14">
      <c r="F17" s="73"/>
      <c r="G17" s="73"/>
      <c r="H17" s="73"/>
      <c r="I17" s="73"/>
      <c r="J17" s="73"/>
      <c r="K17" s="73"/>
      <c r="L17" s="73"/>
      <c r="M17" s="73"/>
      <c r="N17" s="73"/>
    </row>
    <row r="18" spans="6:14">
      <c r="F18" s="73"/>
      <c r="G18" s="73"/>
      <c r="H18" s="73"/>
      <c r="I18" s="7"/>
      <c r="J18" s="73"/>
      <c r="K18" s="73"/>
      <c r="L18" s="73"/>
      <c r="M18" s="73"/>
      <c r="N18" s="73"/>
    </row>
    <row r="19" spans="6:14">
      <c r="F19" s="73" t="s">
        <v>69</v>
      </c>
      <c r="G19" s="73">
        <v>10</v>
      </c>
      <c r="H19" s="73">
        <v>4</v>
      </c>
      <c r="I19" s="73">
        <f>H19*G19</f>
        <v>40</v>
      </c>
    </row>
    <row r="21" spans="6:14">
      <c r="F21" s="73" t="s">
        <v>108</v>
      </c>
      <c r="G21">
        <v>10</v>
      </c>
      <c r="H21">
        <v>16</v>
      </c>
      <c r="I21">
        <f>G21*H21</f>
        <v>160</v>
      </c>
    </row>
    <row r="22" spans="6:14">
      <c r="F22" s="73" t="s">
        <v>109</v>
      </c>
      <c r="G22">
        <v>18</v>
      </c>
      <c r="H22">
        <v>3</v>
      </c>
      <c r="I22" s="73">
        <f>G22*H22</f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2024-01-12T10:48:53Z</dcterms:modified>
</cp:coreProperties>
</file>