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ilal Patel\"/>
    </mc:Choice>
  </mc:AlternateContent>
  <xr:revisionPtr revIDLastSave="0" documentId="13_ncr:1_{FF78E01B-9691-468E-BAD3-A48DBBACC45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H21" i="4" l="1"/>
  <c r="H31" i="4"/>
  <c r="C23" i="4"/>
  <c r="D27" i="4"/>
  <c r="N19" i="4" l="1"/>
  <c r="O18" i="4"/>
  <c r="P18" i="4" s="1"/>
  <c r="F21" i="4"/>
  <c r="Q12" i="4" l="1"/>
  <c r="P12" i="4"/>
  <c r="P11" i="4"/>
  <c r="Q11" i="4" s="1"/>
  <c r="Q10" i="4"/>
  <c r="P10" i="4"/>
  <c r="P9" i="4"/>
  <c r="Q9" i="4" s="1"/>
  <c r="P8" i="4"/>
  <c r="Q8" i="4" s="1"/>
  <c r="Q7" i="4"/>
  <c r="P6" i="4"/>
  <c r="Q4" i="4"/>
  <c r="Q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<sst xmlns="http://schemas.openxmlformats.org/spreadsheetml/2006/main" count="43" uniqueCount="35">
  <si>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</si>
  <si>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</si>
  <si>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</si>
  <si>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</si>
  <si>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</si>
  <si>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</si>
  <si>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</si>
  <si>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</si>
  <si>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</si>
  <si>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</si>
  <si>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</si>
  <si>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</si>
  <si>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</si>
  <si>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24, Gr. Floor, Shrey Palace, Chikan ghar, Kalyan West</t>
  </si>
  <si>
    <t>ca</t>
  </si>
  <si>
    <t>fmv</t>
  </si>
  <si>
    <t>agreement - 2009</t>
  </si>
  <si>
    <t>av</t>
  </si>
  <si>
    <t>loft</t>
  </si>
  <si>
    <t>otla</t>
  </si>
  <si>
    <t>bua - index</t>
  </si>
  <si>
    <t>03.02.22</t>
  </si>
  <si>
    <t>shop no. 23, 24, 25 merged, valuation for shop no. 24</t>
  </si>
  <si>
    <t>height</t>
  </si>
  <si>
    <t>mca</t>
  </si>
  <si>
    <t>S. No. 24</t>
  </si>
  <si>
    <t>Loft</t>
  </si>
  <si>
    <t xml:space="preserve">as per measuemtn </t>
  </si>
  <si>
    <t xml:space="preserve">as per agreemtn </t>
  </si>
  <si>
    <t>Total = 23, 24, 25</t>
  </si>
  <si>
    <t>225 sq. ft - ca - 65 lakhs on bua sold</t>
  </si>
  <si>
    <t>bua</t>
  </si>
  <si>
    <t>harshad - 18000 to 20000 on sa - 40% loading</t>
  </si>
  <si>
    <t>rate on bua</t>
  </si>
  <si>
    <t>part oc - 2008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</si>
</sst>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40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085CE-7377-4F5A-B106-F766715C1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7325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411844</xdr:colOff>
      <xdr:row>45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92902-2B6A-4809-8E90-D5BAE1C70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61444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230844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8726-92C3-4D37-95A3-8D073762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80444" cy="7068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11824</xdr:colOff>
      <xdr:row>32</xdr:row>
      <xdr:rowOff>19830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75212-C194-4A42-8FE9-9054E81C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71024" cy="5591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63AF0-D3B5-4B40-B076-1533A6A09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116528</xdr:colOff>
      <xdr:row>39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E06979-83D8-41E4-8624-56F77DD9E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66128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140625" customWidth="1"/>
    <col min="17" max="17" width="10.7109375" customWidth="1"/>
    <col min="18" max="18" width="16" customWidth="1"/>
    <col min="19" max="19" width="9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533.33333333333337</v>
      </c>
      <c r="C2" s="4">
        <f>B2*1.2</f>
        <v>640</v>
      </c>
      <c r="D2" s="4">
        <f t="shared" ref="D2:D13" si="2">C2*1.2</f>
        <v>768</v>
      </c>
      <c r="E2" s="5">
        <f t="shared" ref="E2:E13" si="3">R2</f>
        <v>5550000</v>
      </c>
      <c r="F2" s="10">
        <f t="shared" ref="F2:F13" si="4">ROUND((E2/B2),0)</f>
        <v>10406</v>
      </c>
      <c r="G2" s="10">
        <f t="shared" ref="G2:G13" si="5">ROUND((E2/C2),0)</f>
        <v>8672</v>
      </c>
      <c r="H2" s="10">
        <f t="shared" ref="H2:H13" si="6">ROUND((E2/D2),0)</f>
        <v>7227</v>
      </c>
      <c r="I2" s="4" t="e">
        <f>#REF!</f>
        <v>#REF!</v>
      </c>
      <c r="J2" s="4">
        <f t="shared" ref="J2:J13" si="7">S2</f>
        <v>0</v>
      </c>
      <c r="O2">
        <v>0</v>
      </c>
      <c r="P2">
        <v>640</v>
      </c>
      <c r="Q2">
        <f t="shared" ref="Q2:Q12" si="8">P2/1.2</f>
        <v>533.33333333333337</v>
      </c>
      <c r="R2" s="2">
        <v>5550000</v>
      </c>
      <c r="S2" s="8"/>
      <c r="T2" s="8"/>
    </row>
    <row r="3" spans="1:20" x14ac:dyDescent="0.25">
      <c r="A3" s="4">
        <f t="shared" si="0"/>
        <v>0</v>
      </c>
      <c r="B3" s="4">
        <f t="shared" si="1"/>
        <v>95.833333333333343</v>
      </c>
      <c r="C3" s="4">
        <f t="shared" ref="C3:C15" si="9">B3*1.2</f>
        <v>115.00000000000001</v>
      </c>
      <c r="D3" s="4">
        <f t="shared" si="2"/>
        <v>138</v>
      </c>
      <c r="E3" s="5">
        <f t="shared" si="3"/>
        <v>3500000</v>
      </c>
      <c r="F3" s="10">
        <f t="shared" si="4"/>
        <v>36522</v>
      </c>
      <c r="G3" s="15">
        <f t="shared" si="5"/>
        <v>30435</v>
      </c>
      <c r="H3" s="10">
        <f t="shared" si="6"/>
        <v>25362</v>
      </c>
      <c r="I3" s="4" t="e">
        <f>#REF!</f>
        <v>#REF!</v>
      </c>
      <c r="J3" s="4">
        <f t="shared" si="7"/>
        <v>0</v>
      </c>
      <c r="O3">
        <v>0</v>
      </c>
      <c r="P3">
        <v>115</v>
      </c>
      <c r="Q3">
        <f t="shared" si="8"/>
        <v>95.833333333333343</v>
      </c>
      <c r="R3" s="2">
        <v>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525</v>
      </c>
      <c r="C4" s="4">
        <f t="shared" si="9"/>
        <v>630</v>
      </c>
      <c r="D4" s="4">
        <f t="shared" si="2"/>
        <v>756</v>
      </c>
      <c r="E4" s="16">
        <f t="shared" si="3"/>
        <v>20000000</v>
      </c>
      <c r="F4" s="10">
        <f t="shared" si="4"/>
        <v>38095</v>
      </c>
      <c r="G4" s="15">
        <f t="shared" si="5"/>
        <v>31746</v>
      </c>
      <c r="H4" s="10">
        <f t="shared" si="6"/>
        <v>26455</v>
      </c>
      <c r="I4" s="4" t="e">
        <f>#REF!</f>
        <v>#REF!</v>
      </c>
      <c r="J4" s="4">
        <f t="shared" si="7"/>
        <v>0</v>
      </c>
      <c r="O4">
        <v>0</v>
      </c>
      <c r="P4">
        <v>630</v>
      </c>
      <c r="Q4">
        <f t="shared" si="8"/>
        <v>525</v>
      </c>
      <c r="R4" s="2">
        <v>20000000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416.66666666666669</v>
      </c>
      <c r="C5" s="4">
        <f t="shared" si="9"/>
        <v>500</v>
      </c>
      <c r="D5" s="4">
        <f t="shared" si="2"/>
        <v>600</v>
      </c>
      <c r="E5" s="16">
        <f t="shared" si="3"/>
        <v>11600000</v>
      </c>
      <c r="F5" s="10">
        <f t="shared" si="4"/>
        <v>27840</v>
      </c>
      <c r="G5" s="15">
        <f t="shared" si="5"/>
        <v>23200</v>
      </c>
      <c r="H5" s="10">
        <f t="shared" si="6"/>
        <v>19333</v>
      </c>
      <c r="I5" s="4" t="e">
        <f>#REF!</f>
        <v>#REF!</v>
      </c>
      <c r="J5" s="4">
        <f t="shared" si="7"/>
        <v>0</v>
      </c>
      <c r="O5">
        <v>0</v>
      </c>
      <c r="P5">
        <v>500</v>
      </c>
      <c r="Q5">
        <f t="shared" si="8"/>
        <v>416.66666666666669</v>
      </c>
      <c r="R5" s="2">
        <v>11600000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140</v>
      </c>
      <c r="C6" s="4">
        <f t="shared" si="9"/>
        <v>168</v>
      </c>
      <c r="D6" s="4">
        <f t="shared" si="2"/>
        <v>201.6</v>
      </c>
      <c r="E6" s="16">
        <f t="shared" si="3"/>
        <v>2550000</v>
      </c>
      <c r="F6" s="10">
        <f t="shared" si="4"/>
        <v>18214</v>
      </c>
      <c r="G6" s="10">
        <f t="shared" si="5"/>
        <v>15179</v>
      </c>
      <c r="H6" s="10">
        <f t="shared" si="6"/>
        <v>12649</v>
      </c>
      <c r="I6" s="4" t="e">
        <f>#REF!</f>
        <v>#REF!</v>
      </c>
      <c r="J6" s="4" t="str">
        <f t="shared" si="7"/>
        <v>03.02.22</v>
      </c>
      <c r="O6">
        <v>0</v>
      </c>
      <c r="P6">
        <f t="shared" ref="P5:P12" si="10">O6/1.2</f>
        <v>0</v>
      </c>
      <c r="Q6">
        <v>140</v>
      </c>
      <c r="R6" s="2">
        <v>2550000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175</v>
      </c>
      <c r="C7" s="4">
        <f t="shared" si="9"/>
        <v>210</v>
      </c>
      <c r="D7" s="4">
        <f t="shared" si="2"/>
        <v>252</v>
      </c>
      <c r="E7" s="16">
        <f t="shared" si="3"/>
        <v>5500000</v>
      </c>
      <c r="F7" s="10">
        <f t="shared" si="4"/>
        <v>31429</v>
      </c>
      <c r="G7" s="15">
        <f t="shared" si="5"/>
        <v>26190</v>
      </c>
      <c r="H7" s="10">
        <f t="shared" si="6"/>
        <v>21825</v>
      </c>
      <c r="I7" s="4" t="e">
        <f>#REF!</f>
        <v>#REF!</v>
      </c>
      <c r="J7" s="4">
        <f t="shared" si="7"/>
        <v>0</v>
      </c>
      <c r="O7">
        <v>0</v>
      </c>
      <c r="P7">
        <v>210</v>
      </c>
      <c r="Q7">
        <f t="shared" si="8"/>
        <v>175</v>
      </c>
      <c r="R7" s="2">
        <v>5500000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1:24" x14ac:dyDescent="0.25">
      <c r="E17" s="11" t="s">
        <v>28</v>
      </c>
      <c r="F17" s="11"/>
      <c r="G17" t="s">
        <v>13</v>
      </c>
    </row>
    <row r="18" spans="1:24" x14ac:dyDescent="0.25">
      <c r="B18" s="11" t="s">
        <v>27</v>
      </c>
      <c r="C18" s="14"/>
      <c r="E18" s="11" t="s">
        <v>14</v>
      </c>
      <c r="F18" s="11">
        <v>371</v>
      </c>
      <c r="G18" t="s">
        <v>14</v>
      </c>
      <c r="H18">
        <v>492</v>
      </c>
      <c r="J18" t="s">
        <v>20</v>
      </c>
      <c r="N18">
        <v>591</v>
      </c>
      <c r="O18">
        <f>54.86*10.764</f>
        <v>590.51303999999993</v>
      </c>
      <c r="P18">
        <f>O18*30000</f>
        <v>17715391.199999999</v>
      </c>
    </row>
    <row r="19" spans="1:24" x14ac:dyDescent="0.25">
      <c r="B19" s="12" t="s">
        <v>25</v>
      </c>
      <c r="C19" s="11"/>
      <c r="E19" s="11" t="s">
        <v>18</v>
      </c>
      <c r="F19" s="11">
        <v>97</v>
      </c>
      <c r="G19" t="s">
        <v>31</v>
      </c>
      <c r="H19">
        <v>591</v>
      </c>
      <c r="N19">
        <f>N18/H18</f>
        <v>1.2012195121951219</v>
      </c>
    </row>
    <row r="20" spans="1:24" x14ac:dyDescent="0.25">
      <c r="B20" s="11" t="s">
        <v>14</v>
      </c>
      <c r="C20" s="11">
        <v>275</v>
      </c>
      <c r="E20" s="11" t="s">
        <v>19</v>
      </c>
      <c r="F20" s="11">
        <v>24</v>
      </c>
      <c r="G20" t="s">
        <v>33</v>
      </c>
      <c r="H20">
        <v>20000</v>
      </c>
      <c r="O20" s="6"/>
      <c r="P20" s="6"/>
      <c r="Q20" s="6"/>
      <c r="R20" s="6"/>
      <c r="S20" s="6"/>
      <c r="T20" s="6"/>
    </row>
    <row r="21" spans="1:24" x14ac:dyDescent="0.25">
      <c r="B21" s="11" t="s">
        <v>26</v>
      </c>
      <c r="C21" s="11">
        <v>156</v>
      </c>
      <c r="E21" s="11"/>
      <c r="F21" s="12">
        <f>F20+F19+F18</f>
        <v>492</v>
      </c>
      <c r="G21" t="s">
        <v>15</v>
      </c>
      <c r="H21">
        <f>H20*H19</f>
        <v>11820000</v>
      </c>
      <c r="O21" s="6"/>
      <c r="P21" s="6"/>
      <c r="Q21" s="6"/>
      <c r="R21" s="6"/>
      <c r="S21" s="6"/>
      <c r="T21" s="6"/>
    </row>
    <row r="22" spans="1:24" x14ac:dyDescent="0.25">
      <c r="B22" s="11" t="s">
        <v>19</v>
      </c>
      <c r="C22" s="11">
        <v>35</v>
      </c>
      <c r="G22" s="6"/>
      <c r="H22" s="6"/>
      <c r="O22" s="6"/>
      <c r="P22" s="6"/>
      <c r="Q22" s="6"/>
      <c r="R22" s="6"/>
      <c r="S22" s="6"/>
      <c r="T22" s="6"/>
    </row>
    <row r="23" spans="1:24" x14ac:dyDescent="0.25">
      <c r="B23" s="11"/>
      <c r="C23" s="12">
        <f>SUM(C20:C22)</f>
        <v>466</v>
      </c>
      <c r="O23" s="6"/>
      <c r="P23" s="6"/>
      <c r="Q23" s="6"/>
      <c r="R23" s="6"/>
      <c r="S23" s="6"/>
      <c r="T23" s="6"/>
    </row>
    <row r="24" spans="1:24" x14ac:dyDescent="0.25">
      <c r="O24" s="6"/>
      <c r="P24" s="6"/>
      <c r="Q24" s="6"/>
      <c r="R24" s="6"/>
      <c r="S24" s="6"/>
      <c r="T24" s="6"/>
      <c r="U24" s="11"/>
      <c r="V24" s="11"/>
      <c r="W24" s="11"/>
      <c r="X24" s="11"/>
    </row>
    <row r="25" spans="1:24" x14ac:dyDescent="0.25">
      <c r="B25" t="s">
        <v>22</v>
      </c>
      <c r="F25"/>
      <c r="G25" t="s">
        <v>16</v>
      </c>
      <c r="J25" t="s">
        <v>34</v>
      </c>
      <c r="O25" s="6"/>
      <c r="P25" s="6"/>
      <c r="Q25" s="6"/>
      <c r="R25" s="6"/>
      <c r="S25" s="6"/>
      <c r="T25" s="6"/>
      <c r="U25" s="14"/>
      <c r="V25" s="11"/>
      <c r="W25" s="11"/>
      <c r="X25" s="11"/>
    </row>
    <row r="26" spans="1:24" x14ac:dyDescent="0.25">
      <c r="B26" t="s">
        <v>29</v>
      </c>
      <c r="F26"/>
      <c r="G26" t="s">
        <v>17</v>
      </c>
      <c r="H26">
        <v>1150000</v>
      </c>
      <c r="O26" s="6"/>
      <c r="P26" s="6"/>
      <c r="Q26" s="6"/>
      <c r="R26" s="12"/>
      <c r="S26" s="6"/>
      <c r="T26" s="12"/>
      <c r="U26" s="11"/>
      <c r="V26" s="11"/>
      <c r="W26" s="11"/>
      <c r="X26" s="11"/>
    </row>
    <row r="27" spans="1:24" x14ac:dyDescent="0.25">
      <c r="A27" t="s">
        <v>24</v>
      </c>
      <c r="B27">
        <v>810</v>
      </c>
      <c r="C27" t="s">
        <v>18</v>
      </c>
      <c r="D27">
        <f>16*30</f>
        <v>480</v>
      </c>
      <c r="F27"/>
      <c r="G27" t="s">
        <v>30</v>
      </c>
      <c r="O27" s="6"/>
      <c r="P27" s="6"/>
      <c r="Q27" s="6"/>
      <c r="R27" s="12"/>
      <c r="S27" s="6"/>
      <c r="T27" s="12"/>
      <c r="U27" s="11"/>
      <c r="V27" s="11"/>
      <c r="W27" s="11"/>
      <c r="X27" s="11"/>
    </row>
    <row r="28" spans="1:24" x14ac:dyDescent="0.25">
      <c r="B28" t="s">
        <v>23</v>
      </c>
      <c r="C28">
        <v>13.61</v>
      </c>
      <c r="F28"/>
      <c r="O28" s="6"/>
      <c r="P28" s="6"/>
      <c r="Q28" s="6"/>
      <c r="R28" s="12"/>
      <c r="S28" s="6"/>
      <c r="T28" s="12"/>
      <c r="U28" s="12"/>
      <c r="V28" s="11"/>
      <c r="W28" s="11"/>
      <c r="X28" s="11"/>
    </row>
    <row r="29" spans="1:24" x14ac:dyDescent="0.25">
      <c r="B29" s="11" t="s">
        <v>18</v>
      </c>
      <c r="C29" s="11">
        <v>5.58</v>
      </c>
      <c r="D29" s="13"/>
      <c r="F29" s="11"/>
      <c r="G29" t="s">
        <v>32</v>
      </c>
      <c r="R29" s="11"/>
      <c r="T29" s="11"/>
      <c r="U29" s="11"/>
      <c r="V29" s="11"/>
      <c r="W29" s="11"/>
      <c r="X29" s="11"/>
    </row>
    <row r="30" spans="1:24" x14ac:dyDescent="0.25">
      <c r="D30" s="14"/>
      <c r="F30" s="14"/>
      <c r="R30" s="11"/>
      <c r="T30" s="11"/>
      <c r="U30" s="11"/>
      <c r="V30" s="11"/>
      <c r="W30" s="11"/>
      <c r="X30" s="11"/>
    </row>
    <row r="31" spans="1:24" x14ac:dyDescent="0.25">
      <c r="H31">
        <f>18000*1.4</f>
        <v>25200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2024-01-24T05:57:10Z</dcterms:modified>
</cp:coreProperties>
</file>