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Balkrishna Ranmal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8" sheetId="4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1" l="1"/>
  <c r="C18" i="25" l="1"/>
  <c r="C34" i="23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B5" i="4" s="1"/>
  <c r="J5" i="4"/>
  <c r="I5" i="4"/>
  <c r="E5" i="4"/>
  <c r="A5" i="4"/>
  <c r="P4" i="4"/>
  <c r="Q4" i="4" s="1"/>
  <c r="B4" i="4" s="1"/>
  <c r="J4" i="4"/>
  <c r="I4" i="4"/>
  <c r="E4" i="4"/>
  <c r="A4" i="4"/>
  <c r="P3" i="4"/>
  <c r="B3" i="4" s="1"/>
  <c r="J3" i="4"/>
  <c r="I3" i="4"/>
  <c r="E3" i="4"/>
  <c r="A3" i="4"/>
  <c r="Q2" i="4"/>
  <c r="B2" i="4" s="1"/>
  <c r="J2" i="4"/>
  <c r="I2" i="4"/>
  <c r="E2" i="4"/>
  <c r="A2" i="4"/>
  <c r="C3" i="4" l="1"/>
  <c r="D3" i="4" s="1"/>
  <c r="H3" i="4" s="1"/>
  <c r="F3" i="4"/>
  <c r="C7" i="4"/>
  <c r="D7" i="4" s="1"/>
  <c r="F7" i="4"/>
  <c r="C2" i="4"/>
  <c r="D2" i="4" s="1"/>
  <c r="H2" i="4" s="1"/>
  <c r="F2" i="4"/>
  <c r="C6" i="4"/>
  <c r="D6" i="4" s="1"/>
  <c r="F6" i="4"/>
  <c r="C10" i="4"/>
  <c r="D10" i="4" s="1"/>
  <c r="F10" i="4"/>
  <c r="C5" i="4"/>
  <c r="D5" i="4" s="1"/>
  <c r="F5" i="4"/>
  <c r="C9" i="4"/>
  <c r="D9" i="4" s="1"/>
  <c r="H9" i="4" s="1"/>
  <c r="F9" i="4"/>
  <c r="C4" i="4"/>
  <c r="D4" i="4" s="1"/>
  <c r="F4" i="4"/>
  <c r="C8" i="4"/>
  <c r="D8" i="4" s="1"/>
  <c r="H8" i="4" s="1"/>
  <c r="F8" i="4"/>
  <c r="G6" i="4"/>
  <c r="G4" i="4"/>
  <c r="G7" i="4"/>
  <c r="H4" i="4"/>
  <c r="H5" i="4"/>
  <c r="H6" i="4"/>
  <c r="H7" i="4"/>
  <c r="H10" i="4"/>
  <c r="G10" i="4" l="1"/>
  <c r="G8" i="4"/>
  <c r="G5" i="4"/>
  <c r="G3" i="4"/>
  <c r="G9" i="4"/>
  <c r="G2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5" i="4"/>
  <c r="Q15" i="4" s="1"/>
  <c r="B15" i="4" s="1"/>
  <c r="C15" i="4" s="1"/>
  <c r="J15" i="4"/>
  <c r="I15" i="4"/>
  <c r="E15" i="4"/>
  <c r="A15" i="4"/>
  <c r="P14" i="4"/>
  <c r="Q14" i="4" s="1"/>
  <c r="B14" i="4" s="1"/>
  <c r="J14" i="4"/>
  <c r="I14" i="4"/>
  <c r="E14" i="4"/>
  <c r="A14" i="4"/>
  <c r="F11" i="4" l="1"/>
  <c r="F13" i="4"/>
  <c r="F15" i="4"/>
  <c r="F12" i="4"/>
  <c r="D11" i="4"/>
  <c r="H11" i="4" s="1"/>
  <c r="G11" i="4"/>
  <c r="G13" i="4"/>
  <c r="D13" i="4"/>
  <c r="H13" i="4" s="1"/>
  <c r="G12" i="4"/>
  <c r="D12" i="4"/>
  <c r="H12" i="4" s="1"/>
  <c r="F14" i="4"/>
  <c r="C14" i="4"/>
  <c r="G15" i="4"/>
  <c r="D15" i="4"/>
  <c r="H15" i="4" s="1"/>
  <c r="N8" i="24"/>
  <c r="N7" i="24"/>
  <c r="N6" i="24"/>
  <c r="N5" i="24"/>
  <c r="G14" i="4" l="1"/>
  <c r="D14" i="4"/>
  <c r="H14" i="4" s="1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29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6" i="4"/>
  <c r="H16" i="4" s="1"/>
  <c r="D18" i="4" l="1"/>
  <c r="H18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<sst xmlns="http://schemas.openxmlformats.org/spreadsheetml/2006/main" count="129" uniqueCount="98">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</sst>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1" fontId="2" fillId="0" borderId="0" xfId="0" applyNumberFormat="1" applyFont="1"/>
    <xf numFmtId="165" fontId="2" fillId="0" borderId="0" xfId="0" applyNumberFormat="1" applyFont="1"/>
    <xf numFmtId="43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142875</xdr:rowOff>
    </xdr:from>
    <xdr:to>
      <xdr:col>10</xdr:col>
      <xdr:colOff>371558</xdr:colOff>
      <xdr:row>19</xdr:row>
      <xdr:rowOff>29461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142875"/>
          <a:ext cx="5724608" cy="350608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57978</xdr:colOff>
      <xdr:row>5</xdr:row>
      <xdr:rowOff>91108</xdr:rowOff>
    </xdr:from>
    <xdr:to>
      <xdr:col>14</xdr:col>
      <xdr:colOff>272828</xdr:colOff>
      <xdr:row>25</xdr:row>
      <xdr:rowOff>70596</xdr:rowOff>
    </xdr:to>
    <xdr:pic>
      <xdr:nvPicPr>
        <xdr:cNvPr id="5" name="Picture 4" descr="C:\Users\COMP\Downloads\WhatsApp Image 2023-08-08 at 5.31.4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2543" y="1043608"/>
          <a:ext cx="5731068" cy="378948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</xdr:colOff>
      <xdr:row>9</xdr:row>
      <xdr:rowOff>177312</xdr:rowOff>
    </xdr:from>
    <xdr:to>
      <xdr:col>12</xdr:col>
      <xdr:colOff>423785</xdr:colOff>
      <xdr:row>28</xdr:row>
      <xdr:rowOff>74167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49" y="1891812"/>
          <a:ext cx="5738736" cy="351635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366347</xdr:colOff>
      <xdr:row>3</xdr:row>
      <xdr:rowOff>36634</xdr:rowOff>
    </xdr:from>
    <xdr:to>
      <xdr:col>12</xdr:col>
      <xdr:colOff>27986</xdr:colOff>
      <xdr:row>23</xdr:row>
      <xdr:rowOff>139696</xdr:rowOff>
    </xdr:to>
    <xdr:pic>
      <xdr:nvPicPr>
        <xdr:cNvPr id="5" name="Picture 4" descr="C:\Users\COMP\Downloads\WhatsApp Image 2023-08-08 at 5.31.09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2616" y="608134"/>
          <a:ext cx="5742985" cy="391306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A16" sqref="A16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37335</v>
      </c>
      <c r="F2" s="71"/>
      <c r="G2" s="119" t="s">
        <v>76</v>
      </c>
      <c r="H2" s="120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35300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35300</v>
      </c>
      <c r="D5" s="56" t="s">
        <v>61</v>
      </c>
      <c r="E5" s="57">
        <f>ROUND(C5/10.764,0)</f>
        <v>3279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22800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0.27</v>
      </c>
      <c r="D8" s="98">
        <f>1-C8</f>
        <v>0.73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16644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29144</v>
      </c>
      <c r="D10" s="56" t="s">
        <v>61</v>
      </c>
      <c r="E10" s="57">
        <f>ROUND(C10/10.764,0)</f>
        <v>2708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1997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33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348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6">
        <f>E10*C16</f>
        <v>942384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696000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5" zoomScale="85" zoomScaleNormal="85" workbookViewId="0">
      <selection activeCell="G22" sqref="G2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3.85546875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4500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27</v>
      </c>
      <c r="D7" s="24"/>
      <c r="F7" s="74"/>
      <c r="G7" s="74"/>
    </row>
    <row r="8" spans="1:9">
      <c r="A8" s="15" t="s">
        <v>18</v>
      </c>
      <c r="B8" s="23"/>
      <c r="C8" s="24">
        <f>C9-C7</f>
        <v>33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40.5</v>
      </c>
      <c r="D10" s="24"/>
      <c r="F10" s="74"/>
      <c r="G10" s="74"/>
    </row>
    <row r="11" spans="1:9">
      <c r="A11" s="15"/>
      <c r="B11" s="25"/>
      <c r="C11" s="26">
        <f>C10%</f>
        <v>0.40500000000000003</v>
      </c>
      <c r="D11" s="26"/>
      <c r="F11" s="74"/>
      <c r="G11" s="74"/>
    </row>
    <row r="12" spans="1:9">
      <c r="A12" s="15" t="s">
        <v>21</v>
      </c>
      <c r="B12" s="18"/>
      <c r="C12" s="19">
        <f>C6*C11</f>
        <v>810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1190</v>
      </c>
      <c r="D13" s="22"/>
      <c r="F13" s="74"/>
      <c r="G13" s="74"/>
    </row>
    <row r="14" spans="1:9">
      <c r="A14" s="15" t="s">
        <v>15</v>
      </c>
      <c r="B14" s="18"/>
      <c r="C14" s="19">
        <f>C5</f>
        <v>2500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3690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348</v>
      </c>
      <c r="D18" s="72"/>
      <c r="E18" s="73"/>
      <c r="F18" s="74"/>
      <c r="G18" s="74"/>
    </row>
    <row r="19" spans="1:7">
      <c r="A19" s="15"/>
      <c r="B19" s="6"/>
      <c r="C19" s="29">
        <f>C18*C16</f>
        <v>1284120</v>
      </c>
      <c r="D19" s="74" t="s">
        <v>68</v>
      </c>
      <c r="E19" s="29"/>
      <c r="F19" s="74"/>
      <c r="G19" s="74"/>
    </row>
    <row r="20" spans="1:7">
      <c r="A20" s="15"/>
      <c r="B20">
        <f>C20*80%</f>
        <v>975931.20000000007</v>
      </c>
      <c r="C20" s="30">
        <f>C19*95%</f>
        <v>1219914</v>
      </c>
      <c r="D20" s="74" t="s">
        <v>24</v>
      </c>
      <c r="E20" s="30"/>
      <c r="F20" s="74"/>
      <c r="G20" s="74"/>
    </row>
    <row r="21" spans="1:7">
      <c r="A21" s="15"/>
      <c r="C21" s="30">
        <f>C19*80%</f>
        <v>1027296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696000</v>
      </c>
      <c r="D23" s="33">
        <f>D4*D18</f>
        <v>0</v>
      </c>
    </row>
    <row r="24" spans="1:7">
      <c r="A24" s="15" t="s">
        <v>27</v>
      </c>
      <c r="E24" s="60"/>
    </row>
    <row r="25" spans="1:7" ht="16.5">
      <c r="A25" s="34" t="s">
        <v>28</v>
      </c>
      <c r="B25" s="16"/>
      <c r="C25" s="30">
        <f>C19*0.025/12</f>
        <v>2675.25</v>
      </c>
      <c r="D25" s="30"/>
      <c r="F25" s="66"/>
    </row>
    <row r="26" spans="1:7" ht="16.5">
      <c r="C26" s="30"/>
      <c r="D26" s="30"/>
      <c r="F26" s="66"/>
    </row>
    <row r="27" spans="1:7">
      <c r="C27" s="30"/>
      <c r="D27" s="30"/>
      <c r="E27" s="117"/>
      <c r="F27" s="74"/>
    </row>
    <row r="28" spans="1:7">
      <c r="C28" s="115"/>
      <c r="D28"/>
      <c r="E28" s="118"/>
      <c r="F28" s="74"/>
    </row>
    <row r="29" spans="1:7">
      <c r="C29" s="115"/>
      <c r="D29"/>
      <c r="E29" s="118"/>
      <c r="F29" s="74"/>
    </row>
    <row r="30" spans="1:7">
      <c r="C30" s="115"/>
      <c r="D30"/>
    </row>
    <row r="31" spans="1:7">
      <c r="C31" s="116"/>
      <c r="D31"/>
    </row>
    <row r="32" spans="1:7">
      <c r="C32"/>
      <c r="D32"/>
    </row>
    <row r="33" spans="1:4">
      <c r="C33"/>
      <c r="D33"/>
    </row>
    <row r="34" spans="1:4">
      <c r="B34">
        <v>32.340000000000003</v>
      </c>
      <c r="C34" s="116">
        <f>B34*10.764</f>
        <v>348.10776000000004</v>
      </c>
      <c r="D34" s="115"/>
    </row>
    <row r="35" spans="1:4">
      <c r="C35"/>
      <c r="D35"/>
    </row>
    <row r="36" spans="1:4">
      <c r="C36" s="116"/>
      <c r="D36" s="11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1094.1666666666667</v>
      </c>
      <c r="C2" s="4">
        <f t="shared" ref="C2:C10" si="2">B2*1.2</f>
        <v>1313</v>
      </c>
      <c r="D2" s="4">
        <f t="shared" ref="D2:D10" si="3">C2*1.2</f>
        <v>1575.6</v>
      </c>
      <c r="E2" s="5">
        <f t="shared" ref="E2:E10" si="4">R2</f>
        <v>5400000</v>
      </c>
      <c r="F2" s="4">
        <f t="shared" ref="F2:F10" si="5">ROUND((E2/B2),0)</f>
        <v>4935</v>
      </c>
      <c r="G2" s="4">
        <f t="shared" ref="G2:G10" si="6">ROUND((E2/C2),0)</f>
        <v>4113</v>
      </c>
      <c r="H2" s="4">
        <f t="shared" ref="H2:H10" si="7">ROUND((E2/D2),0)</f>
        <v>3427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1313</v>
      </c>
      <c r="Q2" s="71">
        <f t="shared" ref="Q2:Q10" si="10">P2/1.2</f>
        <v>1094.1666666666667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2:Q34"/>
  <sheetViews>
    <sheetView workbookViewId="0">
      <selection activeCell="E8" sqref="E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21" zoomScale="115" zoomScaleNormal="11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8" workbookViewId="0">
      <selection activeCell="H18" sqref="H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zoomScale="85" zoomScaleNormal="85" workbookViewId="0">
      <selection activeCell="O18" sqref="O1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I15"/>
  <sheetViews>
    <sheetView topLeftCell="A7" workbookViewId="0">
      <selection activeCell="K18" sqref="K18"/>
    </sheetView>
  </sheetViews>
  <sheetFormatPr defaultRowHeight="15"/>
  <sheetData>
    <row r="3" spans="5:9">
      <c r="F3" s="71"/>
    </row>
    <row r="4" spans="5:9">
      <c r="F4" s="71"/>
      <c r="I4" s="71"/>
    </row>
    <row r="5" spans="5:9">
      <c r="F5" s="71"/>
      <c r="I5" s="71"/>
    </row>
    <row r="6" spans="5:9">
      <c r="F6" s="71"/>
      <c r="I6" s="71"/>
    </row>
    <row r="7" spans="5:9">
      <c r="F7" s="71"/>
      <c r="I7" s="71"/>
    </row>
    <row r="8" spans="5:9">
      <c r="F8" s="71"/>
      <c r="I8" s="71"/>
    </row>
    <row r="9" spans="5:9">
      <c r="F9" s="71"/>
      <c r="I9" s="71"/>
    </row>
    <row r="10" spans="5:9">
      <c r="E10">
        <v>198</v>
      </c>
      <c r="F10" s="71"/>
      <c r="I10" s="71"/>
    </row>
    <row r="11" spans="5:9">
      <c r="E11">
        <v>150</v>
      </c>
    </row>
    <row r="12" spans="5:9">
      <c r="E12">
        <v>24</v>
      </c>
    </row>
    <row r="13" spans="5:9">
      <c r="E13">
        <v>12</v>
      </c>
      <c r="F13" s="71"/>
      <c r="I13" s="71"/>
    </row>
    <row r="14" spans="5:9">
      <c r="E14">
        <v>20</v>
      </c>
      <c r="I14" s="71"/>
    </row>
    <row r="15" spans="5:9">
      <c r="E15">
        <f>SUM(E10:E14)</f>
        <v>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2024-01-12T07:54:39Z</dcterms:modified>
</cp:coreProperties>
</file>