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2669AC4-2F2D-4A56-9E33-A763BC59B3A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1" l="1"/>
  <c r="D18" i="1"/>
  <c r="H10" i="1"/>
  <c r="H11" i="1" s="1"/>
  <c r="H6" i="1"/>
  <c r="H7" i="1" s="1"/>
  <c r="G15" i="1"/>
  <c r="G14" i="1"/>
  <c r="G16" i="1" s="1"/>
  <c r="F22" i="1"/>
  <c r="F21" i="1"/>
  <c r="F20" i="1"/>
  <c r="F17" i="1"/>
  <c r="F16" i="1"/>
  <c r="F15" i="1"/>
  <c r="F14" i="1"/>
  <c r="D20" i="1"/>
  <c r="G5" i="1"/>
  <c r="F5" i="1"/>
  <c r="F6" i="1" s="1"/>
  <c r="J28" i="1"/>
  <c r="F23" i="1" l="1"/>
  <c r="J33" i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  <c r="D21" i="1" s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<sst xmlns="http://schemas.openxmlformats.org/spreadsheetml/2006/main" count="32" uniqueCount="29">
  <si>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</si>
  <si>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</si>
  <si>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</si>
  <si>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</si>
  <si>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</si>
  <si>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</si>
  <si>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</si>
  <si>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</si>
  <si>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</si>
  <si>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</si>
  <si>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</si>
  <si>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</si>
  <si>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</si>
  <si>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</si>
  <si>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</si>
  <si>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</si>
  <si>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</si>
  <si>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</si>
  <si>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</si>
  <si>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</si>
  <si>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</si>
  <si>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</si>
  <si>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</si>
  <si>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</si>
  <si>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</si>
  <si>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</si>
  <si>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</si>
  <si>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Terrace area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</si>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</sst>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939B59-D663-46A0-A75B-C79BF980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43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279681-C005-48AB-8AAF-088710C00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364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88F4F-31A6-45F2-AFB8-97873888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173176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941B3-1B83-43C6-BD26-35FC8CF03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65176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CCB472-1B76-4D0F-B42D-C148CC4F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C27" sqref="C27:F2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 t="s">
        <v>27</v>
      </c>
      <c r="D2" s="40" t="s">
        <v>28</v>
      </c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5700</v>
      </c>
      <c r="C3" s="33"/>
      <c r="D3" s="30"/>
      <c r="E3" s="10"/>
      <c r="F3" s="5">
        <v>2014</v>
      </c>
      <c r="G3" s="7">
        <v>2024</v>
      </c>
      <c r="H3" s="8">
        <f>G3-F3</f>
        <v>10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/>
      <c r="D4" s="30"/>
      <c r="E4" s="10"/>
      <c r="F4" s="9" t="s">
        <v>24</v>
      </c>
      <c r="G4" t="s">
        <v>27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3200</v>
      </c>
      <c r="C5" s="33"/>
      <c r="D5" s="30"/>
      <c r="E5" s="16"/>
      <c r="F5" s="51">
        <f>49.42*10.764</f>
        <v>531.95687999999996</v>
      </c>
      <c r="G5" s="19">
        <f>6.13*10.764</f>
        <v>65.983319999999992</v>
      </c>
      <c r="H5" s="22">
        <v>532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/>
      <c r="D6" s="30"/>
      <c r="E6" s="52"/>
      <c r="F6" s="52">
        <f>F5*1.1</f>
        <v>585.15256799999997</v>
      </c>
      <c r="G6" s="20"/>
      <c r="H6" s="22">
        <f>H5*1.2</f>
        <v>638.4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10</v>
      </c>
      <c r="C7" s="29"/>
      <c r="D7" s="41"/>
      <c r="E7" s="53"/>
      <c r="F7" s="16"/>
      <c r="G7" s="20"/>
      <c r="H7" s="20">
        <f>H6*1.2+66</f>
        <v>832.07999999999993</v>
      </c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50</v>
      </c>
      <c r="C8" s="29"/>
      <c r="D8" s="42"/>
      <c r="E8" s="38"/>
      <c r="F8" s="16"/>
      <c r="G8" s="21"/>
      <c r="H8" s="20">
        <v>832</v>
      </c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>
        <v>3500</v>
      </c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15</v>
      </c>
      <c r="C10" s="29"/>
      <c r="D10" s="41"/>
      <c r="E10" s="37"/>
      <c r="F10" s="16"/>
      <c r="G10" s="19"/>
      <c r="H10" s="21">
        <f>H9*H8</f>
        <v>2912000</v>
      </c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0.15</v>
      </c>
      <c r="C11" s="34"/>
      <c r="D11" s="43"/>
      <c r="E11" s="25"/>
      <c r="F11" s="10"/>
      <c r="G11" s="20"/>
      <c r="H11" s="21">
        <f>H10/532</f>
        <v>5473.6842105263158</v>
      </c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375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2125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3200</v>
      </c>
      <c r="C14" s="33"/>
      <c r="D14" s="30"/>
      <c r="E14" s="10"/>
      <c r="F14" s="12">
        <f>13.7*10.4</f>
        <v>142.47999999999999</v>
      </c>
      <c r="G14">
        <f>8.7*1.5</f>
        <v>13.049999999999999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5325</v>
      </c>
      <c r="C15" s="33">
        <f>B15*40%</f>
        <v>2130</v>
      </c>
      <c r="D15" s="30"/>
      <c r="E15" s="10"/>
      <c r="F15" s="21">
        <f>9.7*8.2</f>
        <v>79.539999999999992</v>
      </c>
      <c r="G15" s="23">
        <f>9.4*6.2</f>
        <v>58.28</v>
      </c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532</v>
      </c>
      <c r="C16" s="45">
        <v>66</v>
      </c>
      <c r="D16" s="46"/>
      <c r="E16" s="10"/>
      <c r="F16" s="21">
        <f>9.7*8.9</f>
        <v>86.33</v>
      </c>
      <c r="G16" s="24">
        <f>SUM(G14:G15)</f>
        <v>71.33</v>
      </c>
      <c r="H16" s="20"/>
      <c r="I16" s="10"/>
      <c r="N16" s="55"/>
    </row>
    <row r="17" spans="1:15" ht="16.5" x14ac:dyDescent="0.3">
      <c r="A17" s="46" t="s">
        <v>11</v>
      </c>
      <c r="B17" s="47">
        <f>B16*B15</f>
        <v>2832900</v>
      </c>
      <c r="C17" s="47">
        <f>C15*C16</f>
        <v>140580</v>
      </c>
      <c r="D17" s="48">
        <f>B17+C17</f>
        <v>2973480</v>
      </c>
      <c r="E17" s="10"/>
      <c r="F17" s="21">
        <f>9.8*9.8</f>
        <v>96.04000000000002</v>
      </c>
      <c r="G17" s="21"/>
      <c r="H17" s="20"/>
      <c r="I17" s="10"/>
      <c r="N17" s="20"/>
      <c r="O17" s="10"/>
    </row>
    <row r="18" spans="1:15" ht="16.5" x14ac:dyDescent="0.3">
      <c r="A18" s="46"/>
      <c r="B18" s="47"/>
      <c r="C18" s="47"/>
      <c r="D18" s="48">
        <f>D17*0.9</f>
        <v>2676132</v>
      </c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/>
      <c r="B19" s="47"/>
      <c r="C19" s="47"/>
      <c r="D19" s="48">
        <f>D17*0.8</f>
        <v>2378784</v>
      </c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/>
      <c r="C20" s="47"/>
      <c r="D20" s="48">
        <f>585*B4</f>
        <v>1462500</v>
      </c>
      <c r="E20" s="10"/>
      <c r="F20" s="10">
        <f>15.1*2.8</f>
        <v>42.279999999999994</v>
      </c>
      <c r="G20" s="10"/>
    </row>
    <row r="21" spans="1:15" ht="16.5" x14ac:dyDescent="0.3">
      <c r="A21" s="45" t="s">
        <v>16</v>
      </c>
      <c r="B21" s="49"/>
      <c r="C21" s="47"/>
      <c r="D21" s="47">
        <f>D17*0.03/12</f>
        <v>7433.7</v>
      </c>
      <c r="E21" s="10"/>
      <c r="F21">
        <f>6.8*3.7</f>
        <v>25.16</v>
      </c>
    </row>
    <row r="22" spans="1:15" x14ac:dyDescent="0.25">
      <c r="B22" s="18"/>
      <c r="C22" s="18"/>
      <c r="F22">
        <f>6.8*3.7</f>
        <v>25.16</v>
      </c>
    </row>
    <row r="23" spans="1:15" x14ac:dyDescent="0.25">
      <c r="B23" s="18"/>
      <c r="C23" s="18"/>
      <c r="F23">
        <f>SUM(F14:F22)</f>
        <v>496.99</v>
      </c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/>
      <c r="D27" s="51"/>
      <c r="E27" s="51"/>
      <c r="F27" s="51"/>
      <c r="G27" s="16" t="e">
        <f t="shared" ref="G27:G33" si="0">F27/C27</f>
        <v>#DIV/0!</v>
      </c>
      <c r="H27" s="16" t="e">
        <f>F27/D27</f>
        <v>#DIV/0!</v>
      </c>
      <c r="I27" s="16" t="e">
        <f t="shared" ref="I27:I33" si="1">F27/B27</f>
        <v>#DIV/0!</v>
      </c>
      <c r="J27" s="51" t="e">
        <f>B27/C27</f>
        <v>#DIV/0!</v>
      </c>
      <c r="K27" s="26"/>
    </row>
    <row r="28" spans="1:15" ht="17.25" x14ac:dyDescent="0.3">
      <c r="B28" s="50"/>
      <c r="C28" s="50"/>
      <c r="D28" s="51"/>
      <c r="E28" s="51"/>
      <c r="F28" s="51"/>
      <c r="G28" s="16" t="e">
        <f t="shared" si="0"/>
        <v>#DIV/0!</v>
      </c>
      <c r="H28" s="16" t="e">
        <f>F28/D28</f>
        <v>#DIV/0!</v>
      </c>
      <c r="I28" s="16" t="e">
        <f t="shared" si="1"/>
        <v>#DIV/0!</v>
      </c>
      <c r="J28" s="51" t="e">
        <f>B28/C28</f>
        <v>#DIV/0!</v>
      </c>
      <c r="K28" s="26"/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ref="H29:H33" si="2">F29/D29</f>
        <v>#DIV/0!</v>
      </c>
      <c r="I29" s="16" t="e">
        <f t="shared" si="1"/>
        <v>#DIV/0!</v>
      </c>
      <c r="J29" s="51" t="e">
        <f t="shared" ref="J29:J33" si="3">D29/C29</f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51" t="e">
        <f t="shared" si="3"/>
        <v>#DIV/0!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1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50"/>
      <c r="C35" s="50"/>
      <c r="D35" s="51" t="e">
        <f>C35/B35</f>
        <v>#DIV/0!</v>
      </c>
      <c r="E35" s="51">
        <v>421300</v>
      </c>
      <c r="F35" s="51">
        <v>30000</v>
      </c>
      <c r="G35" s="16">
        <f>F35+E35+C35</f>
        <v>451300</v>
      </c>
      <c r="H35" s="51" t="e">
        <f>G35/B35</f>
        <v>#DIV/0!</v>
      </c>
      <c r="I35" s="16" t="e">
        <f>G35/A35</f>
        <v>#DIV/0!</v>
      </c>
    </row>
    <row r="36" spans="1:10" x14ac:dyDescent="0.25">
      <c r="B36" s="50"/>
      <c r="C36" s="50"/>
      <c r="D36" s="51" t="e">
        <f>C36/B36</f>
        <v>#DIV/0!</v>
      </c>
      <c r="E36" s="51">
        <v>1176000</v>
      </c>
      <c r="F36" s="51">
        <v>30000</v>
      </c>
      <c r="G36" s="16">
        <f>F36+E36+C36</f>
        <v>1206000</v>
      </c>
      <c r="H36" s="51" t="e">
        <f>G36/B36</f>
        <v>#DIV/0!</v>
      </c>
      <c r="I36" s="16"/>
    </row>
    <row r="37" spans="1:10" x14ac:dyDescent="0.25">
      <c r="B37" s="50"/>
      <c r="C37" s="50"/>
      <c r="D37" s="51" t="e">
        <f>C37/B37</f>
        <v>#DIV/0!</v>
      </c>
      <c r="E37" s="51">
        <v>315000</v>
      </c>
      <c r="F37" s="51">
        <v>30000</v>
      </c>
      <c r="G37" s="16">
        <f>F37+E37+C37</f>
        <v>345000</v>
      </c>
      <c r="H37" s="51" t="e">
        <f>G37/B37</f>
        <v>#DIV/0!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2024-01-15T08:12:52Z</dcterms:modified>
</cp:coreProperties>
</file>