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ajakta\July\6282\"/>
    </mc:Choice>
  </mc:AlternateContent>
  <bookViews>
    <workbookView xWindow="0" yWindow="0" windowWidth="24000" windowHeight="963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62913"/>
</workbook>
</file>

<file path=xl/calcChain.xml><?xml version="1.0" encoding="utf-8"?>
<calcChain xmlns="http://schemas.openxmlformats.org/spreadsheetml/2006/main">
  <c r="V56" i="4" l="1"/>
  <c r="V55" i="4"/>
  <c r="V54" i="4"/>
  <c r="V53" i="4"/>
  <c r="R36" i="4"/>
  <c r="Q34" i="4"/>
  <c r="Q40" i="4"/>
  <c r="P40" i="4"/>
  <c r="P38" i="4"/>
  <c r="P37" i="4"/>
  <c r="AM28" i="13"/>
  <c r="AM26" i="13"/>
  <c r="G42" i="4" l="1"/>
  <c r="V43" i="4"/>
  <c r="P24" i="4" l="1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1" i="4" l="1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0" i="4"/>
  <c r="Q20" i="4" s="1"/>
  <c r="B20" i="4" s="1"/>
  <c r="C20" i="4" s="1"/>
  <c r="D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7" i="4"/>
  <c r="Q17" i="4" s="1"/>
  <c r="B17" i="4" s="1"/>
  <c r="C17" i="4" s="1"/>
  <c r="D17" i="4" s="1"/>
  <c r="J17" i="4"/>
  <c r="I17" i="4"/>
  <c r="E17" i="4"/>
  <c r="A17" i="4"/>
  <c r="P16" i="4"/>
  <c r="Q16" i="4" s="1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P3" i="4"/>
  <c r="Q3" i="4" s="1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2" i="4"/>
  <c r="V46" i="4"/>
  <c r="V41" i="4"/>
  <c r="V42" i="4" s="1"/>
  <c r="V48" i="4" l="1"/>
  <c r="V49" i="4" s="1"/>
  <c r="W53" i="4" s="1"/>
  <c r="V47" i="4"/>
  <c r="R48" i="4" l="1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<sst xmlns="http://schemas.openxmlformats.org/spreadsheetml/2006/main" count="47" uniqueCount="41">
  <si>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</si>
  <si>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</si>
  <si>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</si>
  <si>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</si>
  <si>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</si>
  <si>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</si>
  <si>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</si>
  <si>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</si>
  <si>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</si>
  <si>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</si>
  <si>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</si>
  <si>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</si>
  <si>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</si>
  <si>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</si>
  <si>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</si>
  <si>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</si>
  <si>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</si>
  <si>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</si>
  <si>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</si>
  <si>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</si>
  <si>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</si>
  <si>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</si>
  <si>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</si>
  <si>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As per OC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</si>
  <si>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</si>
  <si>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</si>
  <si>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</si>
  <si>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</si>
  <si>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</si>
  <si>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</si>
  <si>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</si>
  <si>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</si>
  <si>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</si>
  <si>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</si>
  <si>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</si>
  <si>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</si>
  <si>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</si>
  <si>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Kandivali (West) Branch )</t>
  </si>
  <si>
    <t>AS PER MHALA layout plan</t>
  </si>
  <si>
    <t>RR</t>
  </si>
  <si>
    <t>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</si>
</sst>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_-* #,##0.00_-;\-* #,##0.00_-;_-* &quot;-&quot;??_-;_-@_-"/>
    <numFmt numFmtId="167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3" fontId="0" fillId="0" borderId="0" xfId="1" applyFont="1"/>
    <xf numFmtId="167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526416</xdr:colOff>
      <xdr:row>38</xdr:row>
      <xdr:rowOff>115263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31A4D7-A1D5-4A91-AF5F-0D67A67F2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04816" cy="68970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30</xdr:col>
      <xdr:colOff>507363</xdr:colOff>
      <xdr:row>43</xdr:row>
      <xdr:rowOff>39195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F16C01-BAA4-4E15-A7B4-AE6373D3F8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18185763" cy="78496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0"/>
  <sheetViews>
    <sheetView tabSelected="1" topLeftCell="G34" zoomScaleNormal="100" workbookViewId="0">
      <selection activeCell="S54" sqref="S5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1.5703125" bestFit="1" customWidth="1"/>
    <col min="17" max="17" width="10.7109375" customWidth="1"/>
    <col min="18" max="18" width="16" customWidth="1"/>
    <col min="19" max="19" width="12.140625" customWidth="1"/>
    <col min="21" max="21" width="26.85546875" customWidth="1"/>
    <col min="22" max="22" width="16.28515625" customWidth="1"/>
    <col min="23" max="23" width="19" customWidth="1"/>
    <col min="24" max="24" width="16.42578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7" t="s">
        <v>35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0</v>
      </c>
      <c r="C3" s="4">
        <f>B3*1.2</f>
        <v>0</v>
      </c>
      <c r="D3" s="4">
        <f t="shared" ref="D3:D14" si="2">C3*1.2</f>
        <v>0</v>
      </c>
      <c r="E3" s="5">
        <f t="shared" ref="E3:E14" si="3">R3</f>
        <v>0</v>
      </c>
      <c r="F3" s="9" t="e">
        <f t="shared" ref="F3:F14" si="4">ROUND((E3/B3),0)</f>
        <v>#DIV/0!</v>
      </c>
      <c r="G3" s="9" t="e">
        <f t="shared" ref="G3:G14" si="5">ROUND((E3/C3),0)</f>
        <v>#DIV/0!</v>
      </c>
      <c r="H3" s="9" t="e">
        <f t="shared" ref="H3:H14" si="6">ROUND((E3/D3),0)</f>
        <v>#DIV/0!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f t="shared" si="8"/>
        <v>0</v>
      </c>
      <c r="R3" s="2">
        <v>0</v>
      </c>
    </row>
    <row r="4" spans="1:20" x14ac:dyDescent="0.25">
      <c r="A4" s="4">
        <f t="shared" si="0"/>
        <v>0</v>
      </c>
      <c r="B4" s="4">
        <f t="shared" si="1"/>
        <v>0</v>
      </c>
      <c r="C4" s="4">
        <f t="shared" ref="C4:C14" si="9">B4*1.2</f>
        <v>0</v>
      </c>
      <c r="D4" s="4">
        <f t="shared" si="2"/>
        <v>0</v>
      </c>
      <c r="E4" s="5">
        <f t="shared" si="3"/>
        <v>0</v>
      </c>
      <c r="F4" s="9" t="e">
        <f t="shared" si="4"/>
        <v>#DIV/0!</v>
      </c>
      <c r="G4" s="9" t="e">
        <f t="shared" si="5"/>
        <v>#DIV/0!</v>
      </c>
      <c r="H4" s="9" t="e">
        <f t="shared" si="6"/>
        <v>#DIV/0!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f t="shared" si="8"/>
        <v>0</v>
      </c>
      <c r="R4" s="2">
        <v>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9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8"/>
        <v>0</v>
      </c>
      <c r="R5" s="2">
        <v>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9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9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9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9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7" t="s">
        <v>36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0</v>
      </c>
      <c r="C16" s="4">
        <f>B16*1.2</f>
        <v>0</v>
      </c>
      <c r="D16" s="4">
        <f t="shared" ref="D16:D32" si="34">C16*1.2</f>
        <v>0</v>
      </c>
      <c r="E16" s="5">
        <f t="shared" ref="E16:E32" si="35">R16</f>
        <v>0</v>
      </c>
      <c r="F16" s="9" t="e">
        <f t="shared" ref="F16:F32" si="36">ROUND((E16/B16),0)</f>
        <v>#DIV/0!</v>
      </c>
      <c r="G16" s="9" t="e">
        <f t="shared" ref="G16:G32" si="37">ROUND((E16/C16),0)</f>
        <v>#DIV/0!</v>
      </c>
      <c r="H16" s="9" t="e">
        <f t="shared" ref="H16:H32" si="38">ROUND((E16/D16),0)</f>
        <v>#DIV/0!</v>
      </c>
      <c r="I16" s="4" t="e">
        <f>#REF!</f>
        <v>#REF!</v>
      </c>
      <c r="J16" s="4">
        <f t="shared" ref="J16:J32" si="39">S16</f>
        <v>0</v>
      </c>
      <c r="O16">
        <v>0</v>
      </c>
      <c r="P16">
        <f t="shared" ref="P16:Q32" si="40">O16/1.2</f>
        <v>0</v>
      </c>
      <c r="Q16">
        <f t="shared" si="40"/>
        <v>0</v>
      </c>
      <c r="R16" s="2">
        <v>0</v>
      </c>
    </row>
    <row r="17" spans="1:18" ht="14.25" customHeight="1" x14ac:dyDescent="0.25">
      <c r="A17" s="4">
        <f t="shared" si="32"/>
        <v>0</v>
      </c>
      <c r="B17" s="4">
        <f t="shared" si="33"/>
        <v>0</v>
      </c>
      <c r="C17" s="4">
        <f t="shared" ref="C17:C32" si="41">B17*1.2</f>
        <v>0</v>
      </c>
      <c r="D17" s="4">
        <f t="shared" si="34"/>
        <v>0</v>
      </c>
      <c r="E17" s="5">
        <f t="shared" si="35"/>
        <v>0</v>
      </c>
      <c r="F17" s="9" t="e">
        <f t="shared" si="36"/>
        <v>#DIV/0!</v>
      </c>
      <c r="G17" s="9" t="e">
        <f t="shared" si="37"/>
        <v>#DIV/0!</v>
      </c>
      <c r="H17" s="9" t="e">
        <f t="shared" si="38"/>
        <v>#DIV/0!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f t="shared" si="40"/>
        <v>0</v>
      </c>
      <c r="R17" s="2">
        <v>0</v>
      </c>
    </row>
    <row r="18" spans="1:18" ht="14.25" customHeight="1" x14ac:dyDescent="0.25">
      <c r="A18" s="4">
        <f t="shared" si="32"/>
        <v>0</v>
      </c>
      <c r="B18" s="4">
        <f t="shared" si="33"/>
        <v>0</v>
      </c>
      <c r="C18" s="4">
        <f t="shared" si="41"/>
        <v>0</v>
      </c>
      <c r="D18" s="4">
        <f t="shared" si="34"/>
        <v>0</v>
      </c>
      <c r="E18" s="5">
        <f t="shared" si="35"/>
        <v>0</v>
      </c>
      <c r="F18" s="9" t="e">
        <f t="shared" si="36"/>
        <v>#DIV/0!</v>
      </c>
      <c r="G18" s="9" t="e">
        <f t="shared" si="37"/>
        <v>#DIV/0!</v>
      </c>
      <c r="H18" s="9" t="e">
        <f t="shared" si="38"/>
        <v>#DIV/0!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f t="shared" si="40"/>
        <v>0</v>
      </c>
      <c r="R18" s="2">
        <v>0</v>
      </c>
    </row>
    <row r="19" spans="1:18" ht="14.25" customHeight="1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18" ht="14.25" customHeight="1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18" ht="14.25" customHeight="1" x14ac:dyDescent="0.25">
      <c r="A21" s="4">
        <f t="shared" ref="A21:A24" si="42">N21</f>
        <v>0</v>
      </c>
      <c r="B21" s="4">
        <f t="shared" ref="B21:B24" si="43">Q21</f>
        <v>0</v>
      </c>
      <c r="C21" s="4">
        <f t="shared" ref="C21:C24" si="44">B21*1.2</f>
        <v>0</v>
      </c>
      <c r="D21" s="4">
        <f t="shared" ref="D21:D24" si="45">C21*1.2</f>
        <v>0</v>
      </c>
      <c r="E21" s="5">
        <f t="shared" ref="E21:E24" si="46">R21</f>
        <v>0</v>
      </c>
      <c r="F21" s="9" t="e">
        <f t="shared" ref="F21:F24" si="47">ROUND((E21/B21),0)</f>
        <v>#DIV/0!</v>
      </c>
      <c r="G21" s="9" t="e">
        <f t="shared" ref="G21:G24" si="48">ROUND((E21/C21),0)</f>
        <v>#DIV/0!</v>
      </c>
      <c r="H21" s="9" t="e">
        <f t="shared" ref="H21:H24" si="49">ROUND((E21/D21),0)</f>
        <v>#DIV/0!</v>
      </c>
      <c r="I21" s="4" t="e">
        <f>#REF!</f>
        <v>#REF!</v>
      </c>
      <c r="J21" s="4">
        <f t="shared" ref="J21:J24" si="50">S21</f>
        <v>0</v>
      </c>
      <c r="O21">
        <v>0</v>
      </c>
      <c r="P21">
        <f t="shared" ref="P21:P24" si="51">O21/1.2</f>
        <v>0</v>
      </c>
      <c r="Q21">
        <f t="shared" ref="Q21:Q24" si="52">P21/1.2</f>
        <v>0</v>
      </c>
      <c r="R21" s="2">
        <v>0</v>
      </c>
    </row>
    <row r="22" spans="1:18" ht="14.25" customHeight="1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18" ht="14.25" customHeight="1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18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9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9" t="e">
        <f t="shared" si="36"/>
        <v>#DIV/0!</v>
      </c>
      <c r="G32" s="9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O34" t="s">
        <v>39</v>
      </c>
      <c r="P34" s="49">
        <v>137600</v>
      </c>
      <c r="Q34" s="50">
        <f>P34/10.764</f>
        <v>12783.351913786697</v>
      </c>
      <c r="R34" s="2">
        <v>371</v>
      </c>
    </row>
    <row r="35" spans="1:25" x14ac:dyDescent="0.25">
      <c r="A35" s="4"/>
      <c r="B35" s="4"/>
      <c r="C35" s="4"/>
      <c r="D35" s="4"/>
      <c r="F35"/>
      <c r="I35" s="4"/>
      <c r="J35" s="4"/>
      <c r="O35" t="s">
        <v>40</v>
      </c>
      <c r="P35" s="49">
        <v>41400</v>
      </c>
      <c r="Q35" s="50"/>
      <c r="R35" s="2">
        <v>10102</v>
      </c>
    </row>
    <row r="36" spans="1:25" x14ac:dyDescent="0.25">
      <c r="A36" s="4"/>
      <c r="B36" s="4"/>
      <c r="C36" s="4"/>
      <c r="D36" s="4"/>
      <c r="F36"/>
      <c r="I36" s="4"/>
      <c r="J36" s="4"/>
      <c r="P36" s="49"/>
      <c r="Q36" s="50"/>
      <c r="R36" s="2">
        <f>R35*R34</f>
        <v>3747842</v>
      </c>
    </row>
    <row r="37" spans="1:25" x14ac:dyDescent="0.25">
      <c r="A37" s="4"/>
      <c r="B37" s="4"/>
      <c r="C37" s="4"/>
      <c r="D37" s="4"/>
      <c r="F37"/>
      <c r="I37" s="4"/>
      <c r="J37" s="4"/>
      <c r="P37" s="49">
        <f>P34-P35</f>
        <v>96200</v>
      </c>
      <c r="Q37" s="50"/>
      <c r="R37" s="2"/>
      <c r="X37" s="7"/>
      <c r="Y37" s="7"/>
    </row>
    <row r="38" spans="1:25" ht="14.25" customHeight="1" x14ac:dyDescent="0.3">
      <c r="F38"/>
      <c r="P38" s="49">
        <f>P37*70%</f>
        <v>67340</v>
      </c>
      <c r="Q38" s="50"/>
      <c r="U38" s="31" t="s">
        <v>20</v>
      </c>
      <c r="V38" s="32"/>
      <c r="W38" s="33"/>
      <c r="X38" s="18"/>
      <c r="Y38" s="7"/>
    </row>
    <row r="39" spans="1:25" ht="38.25" customHeight="1" x14ac:dyDescent="0.3">
      <c r="P39" s="49"/>
      <c r="Q39" s="50"/>
      <c r="S39" s="10"/>
      <c r="T39" s="10"/>
      <c r="U39" s="31" t="s">
        <v>21</v>
      </c>
      <c r="V39" s="32">
        <v>2024</v>
      </c>
      <c r="W39" s="33"/>
      <c r="X39" s="18"/>
      <c r="Y39" s="7"/>
    </row>
    <row r="40" spans="1:25" ht="16.5" x14ac:dyDescent="0.3">
      <c r="P40" s="49">
        <f>P38+P35</f>
        <v>108740</v>
      </c>
      <c r="Q40" s="50">
        <f>P40/10.764</f>
        <v>10102.192493496841</v>
      </c>
      <c r="S40" s="10"/>
      <c r="T40" s="10"/>
      <c r="U40" s="34" t="s">
        <v>22</v>
      </c>
      <c r="V40" s="35">
        <v>1994</v>
      </c>
      <c r="W40" s="33" t="s">
        <v>23</v>
      </c>
      <c r="X40" s="18"/>
      <c r="Y40" s="7"/>
    </row>
    <row r="41" spans="1:25" ht="16.5" x14ac:dyDescent="0.3">
      <c r="G41" s="6">
        <v>40</v>
      </c>
      <c r="H41" s="6"/>
      <c r="S41" s="10"/>
      <c r="T41" s="10"/>
      <c r="U41" s="36" t="s">
        <v>24</v>
      </c>
      <c r="V41" s="35">
        <f>V39-V40</f>
        <v>30</v>
      </c>
      <c r="W41" s="33"/>
      <c r="X41" s="18"/>
      <c r="Y41" s="7"/>
    </row>
    <row r="42" spans="1:25" ht="16.5" x14ac:dyDescent="0.3">
      <c r="G42">
        <f>G41*10.764</f>
        <v>430.55999999999995</v>
      </c>
      <c r="S42" s="10"/>
      <c r="T42" s="10"/>
      <c r="U42" s="37"/>
      <c r="V42" s="35">
        <f>V41-60</f>
        <v>-30</v>
      </c>
      <c r="W42" s="33"/>
      <c r="X42" s="26"/>
      <c r="Y42" s="7"/>
    </row>
    <row r="43" spans="1:25" ht="16.5" x14ac:dyDescent="0.3">
      <c r="S43" s="10"/>
      <c r="T43" s="10"/>
      <c r="U43" s="37" t="s">
        <v>25</v>
      </c>
      <c r="V43" s="38">
        <f>371*2000</f>
        <v>742000</v>
      </c>
      <c r="W43" s="33"/>
      <c r="X43" s="26"/>
      <c r="Y43" s="7"/>
    </row>
    <row r="44" spans="1:25" ht="16.5" x14ac:dyDescent="0.3">
      <c r="S44" s="10"/>
      <c r="T44" s="10"/>
      <c r="U44" s="37" t="s">
        <v>26</v>
      </c>
      <c r="V44" s="35"/>
      <c r="W44" s="33"/>
      <c r="X44" s="26"/>
      <c r="Y44" s="7"/>
    </row>
    <row r="45" spans="1:25" ht="39" customHeight="1" x14ac:dyDescent="0.3">
      <c r="P45" s="48" t="s">
        <v>37</v>
      </c>
      <c r="Q45" s="48"/>
      <c r="R45" s="48"/>
      <c r="S45" s="48"/>
      <c r="U45" s="37"/>
      <c r="V45" s="35"/>
      <c r="W45" s="33"/>
      <c r="X45" s="26"/>
      <c r="Y45" s="7"/>
    </row>
    <row r="46" spans="1:25" ht="16.5" x14ac:dyDescent="0.3">
      <c r="U46" s="37" t="s">
        <v>27</v>
      </c>
      <c r="V46" s="39">
        <f>100-10</f>
        <v>90</v>
      </c>
      <c r="W46" s="33"/>
      <c r="X46" s="27"/>
      <c r="Y46" s="7"/>
    </row>
    <row r="47" spans="1:25" ht="16.5" x14ac:dyDescent="0.3">
      <c r="P47" s="14" t="s">
        <v>15</v>
      </c>
      <c r="Q47" s="14" t="s">
        <v>16</v>
      </c>
      <c r="R47" s="14" t="s">
        <v>17</v>
      </c>
      <c r="S47" s="14" t="s">
        <v>18</v>
      </c>
      <c r="T47" s="12"/>
      <c r="U47" s="31" t="s">
        <v>28</v>
      </c>
      <c r="V47" s="35">
        <f>V46*30/60</f>
        <v>45</v>
      </c>
      <c r="W47" s="33"/>
      <c r="X47" s="18"/>
      <c r="Y47" s="7"/>
    </row>
    <row r="48" spans="1:25" ht="16.5" x14ac:dyDescent="0.3">
      <c r="Q48">
        <f>N36</f>
        <v>0</v>
      </c>
      <c r="R48" s="15">
        <f>N34</f>
        <v>0</v>
      </c>
      <c r="S48" s="15">
        <f>R48*Q48</f>
        <v>0</v>
      </c>
      <c r="U48" s="31"/>
      <c r="V48" s="40">
        <f>V47%</f>
        <v>0.45</v>
      </c>
      <c r="W48" s="33"/>
      <c r="X48" s="18"/>
      <c r="Y48" s="7"/>
    </row>
    <row r="49" spans="15:25" ht="16.5" x14ac:dyDescent="0.3">
      <c r="R49" s="6" t="s">
        <v>18</v>
      </c>
      <c r="S49" s="16">
        <f>SUM(S48:S48)</f>
        <v>0</v>
      </c>
      <c r="U49" s="31" t="s">
        <v>29</v>
      </c>
      <c r="V49" s="41">
        <f>ROUND((V43*V48),0)</f>
        <v>333900</v>
      </c>
      <c r="W49" s="33"/>
      <c r="X49" s="18"/>
      <c r="Y49" s="7"/>
    </row>
    <row r="50" spans="15:25" ht="16.5" x14ac:dyDescent="0.3">
      <c r="R50" s="6" t="s">
        <v>13</v>
      </c>
      <c r="S50" s="16">
        <f>S49*90%</f>
        <v>0</v>
      </c>
      <c r="U50" s="31" t="s">
        <v>16</v>
      </c>
      <c r="V50" s="41">
        <v>371</v>
      </c>
      <c r="W50" s="33" t="s">
        <v>38</v>
      </c>
      <c r="X50" s="18"/>
      <c r="Y50" s="7"/>
    </row>
    <row r="51" spans="15:25" ht="16.5" x14ac:dyDescent="0.3">
      <c r="R51" s="6" t="s">
        <v>19</v>
      </c>
      <c r="S51" s="16">
        <f>S49*80%</f>
        <v>0</v>
      </c>
      <c r="U51" s="37" t="s">
        <v>17</v>
      </c>
      <c r="V51" s="35">
        <v>15000</v>
      </c>
      <c r="W51" s="33"/>
      <c r="X51" s="18"/>
      <c r="Y51" s="7"/>
    </row>
    <row r="52" spans="15:25" ht="16.5" x14ac:dyDescent="0.3">
      <c r="S52" s="10"/>
      <c r="T52" s="10"/>
      <c r="U52" s="37" t="s">
        <v>30</v>
      </c>
      <c r="V52" s="38">
        <f>V51*V50</f>
        <v>5565000</v>
      </c>
      <c r="W52" s="33"/>
      <c r="X52" s="26"/>
      <c r="Y52" s="7"/>
    </row>
    <row r="53" spans="15:25" ht="16.5" x14ac:dyDescent="0.3">
      <c r="S53" s="10"/>
      <c r="T53" s="10"/>
      <c r="U53" s="42" t="s">
        <v>31</v>
      </c>
      <c r="V53" s="43">
        <f>V52-V49</f>
        <v>5231100</v>
      </c>
      <c r="W53" s="44">
        <f>V53/V50</f>
        <v>14100</v>
      </c>
      <c r="X53" s="26"/>
      <c r="Y53" s="7"/>
    </row>
    <row r="54" spans="15:25" ht="16.5" x14ac:dyDescent="0.3">
      <c r="P54" s="13" t="s">
        <v>14</v>
      </c>
      <c r="S54" s="10"/>
      <c r="T54" s="11"/>
      <c r="U54" s="42" t="s">
        <v>32</v>
      </c>
      <c r="V54" s="43">
        <f>V53*0.9</f>
        <v>4707990</v>
      </c>
      <c r="W54" s="33"/>
      <c r="X54" s="28"/>
      <c r="Y54" s="7"/>
    </row>
    <row r="55" spans="15:25" ht="16.5" x14ac:dyDescent="0.3">
      <c r="S55" s="11"/>
      <c r="T55" s="10"/>
      <c r="U55" s="42" t="s">
        <v>33</v>
      </c>
      <c r="V55" s="45">
        <f>V53*0.8</f>
        <v>4184880</v>
      </c>
      <c r="W55" s="33"/>
      <c r="X55" s="29"/>
      <c r="Y55" s="7"/>
    </row>
    <row r="56" spans="15:25" ht="16.5" x14ac:dyDescent="0.3">
      <c r="S56" s="10"/>
      <c r="T56" s="10"/>
      <c r="U56" s="42" t="s">
        <v>34</v>
      </c>
      <c r="V56" s="46">
        <f>V53*0.025/12</f>
        <v>10898.125</v>
      </c>
      <c r="W56" s="33"/>
      <c r="X56" s="30"/>
      <c r="Y56" s="7"/>
    </row>
    <row r="57" spans="15:25" ht="15.75" x14ac:dyDescent="0.25">
      <c r="O57" s="10"/>
      <c r="P57" s="10"/>
      <c r="Q57" s="10"/>
      <c r="R57" s="10"/>
      <c r="S57" s="10"/>
      <c r="T57" s="10"/>
      <c r="U57" s="17"/>
      <c r="V57" s="19"/>
      <c r="W57" s="21"/>
      <c r="X57" s="26"/>
      <c r="Y57" s="7"/>
    </row>
    <row r="58" spans="15:25" ht="15.75" x14ac:dyDescent="0.25">
      <c r="U58" s="22"/>
      <c r="V58" s="23"/>
      <c r="W58" s="24"/>
      <c r="X58" s="24"/>
    </row>
    <row r="59" spans="15:25" ht="15.75" x14ac:dyDescent="0.25">
      <c r="U59" s="17"/>
      <c r="V59" s="19"/>
      <c r="W59" s="21"/>
      <c r="X59" s="21"/>
    </row>
    <row r="60" spans="15:25" ht="15.75" x14ac:dyDescent="0.25">
      <c r="U60" s="25"/>
      <c r="V60" s="21"/>
      <c r="W60" s="20"/>
      <c r="X60" s="20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5:AM44"/>
  <sheetViews>
    <sheetView zoomScale="55" zoomScaleNormal="55" workbookViewId="0">
      <selection activeCell="AM29" sqref="AM29"/>
    </sheetView>
  </sheetViews>
  <sheetFormatPr defaultRowHeight="15" x14ac:dyDescent="0.25"/>
  <sheetData>
    <row r="25" spans="39:39" x14ac:dyDescent="0.25">
      <c r="AM25">
        <v>30</v>
      </c>
    </row>
    <row r="26" spans="39:39" x14ac:dyDescent="0.25">
      <c r="AM26">
        <f>AM25*10.764</f>
        <v>322.91999999999996</v>
      </c>
    </row>
    <row r="27" spans="39:39" x14ac:dyDescent="0.25">
      <c r="AM27">
        <v>4500000</v>
      </c>
    </row>
    <row r="28" spans="39:39" x14ac:dyDescent="0.25">
      <c r="AM28">
        <f>AM27/AM26</f>
        <v>13935.340022296547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8" workbookViewId="0">
      <selection activeCell="Q45" sqref="Q4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="25" zoomScaleNormal="25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</cp:lastModifiedBy>
  <cp:lastPrinted>2019-11-05T06:14:02Z</cp:lastPrinted>
  <dcterms:created xsi:type="dcterms:W3CDTF">2018-02-17T10:36:41Z</dcterms:created>
  <dcterms:modified xsi:type="dcterms:W3CDTF">2024-01-25T10:30:52Z</dcterms:modified>
</cp:coreProperties>
</file>