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Vanita Himatlal Goradia\"/>
    </mc:Choice>
  </mc:AlternateContent>
  <xr:revisionPtr revIDLastSave="0" documentId="13_ncr:1_{41A0279E-AC96-4629-A9EE-1D1E94D36CC7}" xr6:coauthVersionLast="36" xr6:coauthVersionMax="47" xr10:uidLastSave="{00000000-0000-0000-0000-000000000000}"/>
  <bookViews>
    <workbookView xWindow="0" yWindow="0" windowWidth="28800" windowHeight="12105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H84" i="23" l="1"/>
  <c r="H23" i="23"/>
  <c r="H10" i="23"/>
  <c r="H11" i="23" s="1"/>
  <c r="H8" i="23"/>
  <c r="H6" i="23"/>
  <c r="H5" i="23"/>
  <c r="H14" i="23" s="1"/>
  <c r="F84" i="23"/>
  <c r="F23" i="23"/>
  <c r="F10" i="23"/>
  <c r="F11" i="23" s="1"/>
  <c r="F6" i="23"/>
  <c r="F5" i="23"/>
  <c r="F14" i="23" s="1"/>
  <c r="H12" i="23" l="1"/>
  <c r="H13" i="23" s="1"/>
  <c r="H16" i="23" s="1"/>
  <c r="H19" i="23" s="1"/>
  <c r="F12" i="23"/>
  <c r="F13" i="23" s="1"/>
  <c r="F16" i="23" s="1"/>
  <c r="F19" i="23" s="1"/>
  <c r="F8" i="23"/>
  <c r="C5" i="25"/>
  <c r="C4" i="25"/>
  <c r="C3" i="25"/>
  <c r="Q2" i="4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20" i="23" l="1"/>
  <c r="H25" i="23"/>
  <c r="H21" i="23"/>
  <c r="F21" i="23"/>
  <c r="F20" i="23"/>
  <c r="F25" i="23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<sst xmlns="http://schemas.openxmlformats.org/spreadsheetml/2006/main" count="133" uniqueCount="92">
  <si>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</si>
  <si>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</si>
  <si>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</si>
  <si>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</si>
  <si>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</si>
  <si>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</si>
  <si>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</si>
  <si>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</si>
  <si>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</si>
  <si>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</si>
  <si>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</si>
  <si>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</si>
  <si>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</si>
  <si>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</si>
  <si>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</si>
  <si>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</si>
  <si>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</si>
  <si>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</si>
  <si>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</si>
  <si>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</si>
  <si>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</si>
  <si>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</si>
  <si>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</si>
  <si>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</si>
  <si>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</si>
  <si>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</si>
  <si>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</si>
  <si>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</si>
  <si>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</si>
  <si>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</si>
  <si>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</si>
  <si>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</si>
  <si>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</si>
  <si>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</si>
  <si>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</si>
  <si>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</si>
  <si>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</si>
  <si>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</si>
  <si>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</si>
  <si>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</si>
  <si>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</si>
  <si>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</si>
  <si>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</si>
  <si>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</si>
  <si>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</si>
  <si>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</si>
  <si>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</si>
  <si>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</si>
  <si>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</si>
  <si>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</si>
  <si>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</si>
  <si>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</si>
  <si>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</si>
  <si>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</si>
  <si>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</si>
  <si>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</si>
  <si>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</si>
  <si>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</si>
  <si>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</si>
  <si>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</si>
  <si>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</si>
  <si>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</si>
  <si>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</si>
  <si>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</si>
  <si>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</si>
  <si>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</si>
  <si>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</si>
  <si>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</si>
  <si>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</si>
  <si>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</si>
  <si>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</si>
  <si>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</si>
  <si>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</si>
  <si>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</si>
  <si>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</si>
  <si>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</si>
  <si>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</si>
  <si>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</si>
  <si>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</si>
  <si>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</si>
  <si>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</si>
  <si>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</si>
  <si>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</si>
  <si>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</si>
  <si>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</si>
  <si>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- 2008</t>
  </si>
  <si>
    <t>Flat no. 28</t>
  </si>
  <si>
    <t>Flat no. 29</t>
  </si>
  <si>
    <t>Flat no. 30</t>
  </si>
  <si>
    <t>Vanita Himatlal Goradia - Bank Of Maharashtra ( Vashi Turbhe Branch ) - Flat No. 28</t>
  </si>
  <si>
    <t>Flat No. 29</t>
  </si>
  <si>
    <t>Flat No.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</si>
</sst>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7" fillId="0" borderId="0" xfId="0" applyFont="1" applyAlignment="1">
      <alignment horizontal="center"/>
    </xf>
    <xf numFmtId="0" fontId="7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Fill="1" applyBorder="1"/>
    <xf numFmtId="43" fontId="7" fillId="0" borderId="0" xfId="0" applyNumberFormat="1" applyFont="1" applyAlignment="1">
      <alignment horizontal="center"/>
    </xf>
    <xf numFmtId="0" fontId="10" fillId="0" borderId="8" xfId="0" applyFont="1" applyBorder="1" applyAlignment="1">
      <alignment horizontal="center"/>
    </xf>
    <xf numFmtId="0" fontId="1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47</xdr:row>
      <xdr:rowOff>134581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9FD23C-4BF6-4E1A-86B6-5C2771A4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23</xdr:col>
      <xdr:colOff>230576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4C35ED-9C18-422F-9A1B-76086C85D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0"/>
          <a:ext cx="14156126" cy="8535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40395F-0B7C-447D-A350-445043935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8878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449950</xdr:colOff>
      <xdr:row>49</xdr:row>
      <xdr:rowOff>115546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F07175-003C-4AB0-9346-FBC96855B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99550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507108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272306-F8EE-403F-80D2-08B03A28E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56708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78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84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79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80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81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82</v>
      </c>
      <c r="C8" s="52">
        <f>C7*D13%</f>
        <v>269719.04399999999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83</v>
      </c>
      <c r="C9" s="57">
        <f>C6+C8</f>
        <v>299119.04399999999</v>
      </c>
      <c r="D9" s="58" t="s">
        <v>62</v>
      </c>
      <c r="E9" s="59">
        <f>C9/10.764</f>
        <v>27788.837235228541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16</v>
      </c>
      <c r="D13" s="65">
        <f>D12-C13</f>
        <v>84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zoomScale="115" zoomScaleNormal="115" workbookViewId="0">
      <selection activeCell="J19" sqref="J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8" max="8" width="17.140625" style="16" customWidth="1"/>
  </cols>
  <sheetData>
    <row r="1" spans="1:8" x14ac:dyDescent="0.25">
      <c r="A1" s="11"/>
      <c r="B1" s="12"/>
      <c r="C1" s="13"/>
      <c r="D1" s="14"/>
      <c r="F1" s="13"/>
      <c r="H1" s="13"/>
    </row>
    <row r="2" spans="1:8" x14ac:dyDescent="0.25">
      <c r="A2" s="15"/>
      <c r="C2" s="72" t="s">
        <v>86</v>
      </c>
      <c r="D2" s="73"/>
      <c r="E2" s="74"/>
      <c r="F2" s="72" t="s">
        <v>87</v>
      </c>
      <c r="G2" s="74"/>
      <c r="H2" s="72" t="s">
        <v>88</v>
      </c>
    </row>
    <row r="3" spans="1:8" x14ac:dyDescent="0.25">
      <c r="A3" s="15" t="s">
        <v>13</v>
      </c>
      <c r="B3" s="17"/>
      <c r="C3" s="18">
        <v>5000</v>
      </c>
      <c r="D3" s="21" t="s">
        <v>76</v>
      </c>
      <c r="E3" s="6" t="s">
        <v>77</v>
      </c>
      <c r="F3" s="18">
        <v>5000</v>
      </c>
      <c r="H3" s="18">
        <v>5000</v>
      </c>
    </row>
    <row r="4" spans="1:8" ht="30" x14ac:dyDescent="0.25">
      <c r="A4" s="20" t="s">
        <v>14</v>
      </c>
      <c r="B4" s="17"/>
      <c r="C4" s="18">
        <v>2500</v>
      </c>
      <c r="D4" s="21"/>
      <c r="F4" s="18">
        <v>2500</v>
      </c>
      <c r="H4" s="18">
        <v>2500</v>
      </c>
    </row>
    <row r="5" spans="1:8" x14ac:dyDescent="0.25">
      <c r="A5" s="15" t="s">
        <v>15</v>
      </c>
      <c r="B5" s="17"/>
      <c r="C5" s="18">
        <f>C3-C4</f>
        <v>2500</v>
      </c>
      <c r="D5" s="21"/>
      <c r="F5" s="18">
        <f>F3-F4</f>
        <v>2500</v>
      </c>
      <c r="H5" s="18">
        <f>H3-H4</f>
        <v>2500</v>
      </c>
    </row>
    <row r="6" spans="1:8" x14ac:dyDescent="0.25">
      <c r="A6" s="15" t="s">
        <v>16</v>
      </c>
      <c r="B6" s="17"/>
      <c r="C6" s="18">
        <f>C4</f>
        <v>2500</v>
      </c>
      <c r="D6" s="21"/>
      <c r="F6" s="18">
        <f>F4</f>
        <v>2500</v>
      </c>
      <c r="H6" s="18">
        <f>H4</f>
        <v>2500</v>
      </c>
    </row>
    <row r="7" spans="1:8" x14ac:dyDescent="0.25">
      <c r="A7" s="15" t="s">
        <v>17</v>
      </c>
      <c r="B7" s="22"/>
      <c r="C7" s="23">
        <f>D7-D8</f>
        <v>16</v>
      </c>
      <c r="D7" s="23">
        <v>2024</v>
      </c>
      <c r="F7" s="23">
        <v>16</v>
      </c>
      <c r="H7" s="23">
        <v>16</v>
      </c>
    </row>
    <row r="8" spans="1:8" x14ac:dyDescent="0.25">
      <c r="A8" s="15" t="s">
        <v>18</v>
      </c>
      <c r="B8" s="22"/>
      <c r="C8" s="23">
        <f>C9-C7</f>
        <v>44</v>
      </c>
      <c r="D8" s="23">
        <v>2008</v>
      </c>
      <c r="F8" s="23">
        <f>F9-F7</f>
        <v>44</v>
      </c>
      <c r="H8" s="23">
        <f>H9-H7</f>
        <v>44</v>
      </c>
    </row>
    <row r="9" spans="1:8" x14ac:dyDescent="0.25">
      <c r="A9" s="15" t="s">
        <v>19</v>
      </c>
      <c r="B9" s="22"/>
      <c r="C9" s="23">
        <v>60</v>
      </c>
      <c r="D9" s="23"/>
      <c r="F9" s="23">
        <v>60</v>
      </c>
      <c r="H9" s="23">
        <v>60</v>
      </c>
    </row>
    <row r="10" spans="1:8" ht="30" x14ac:dyDescent="0.25">
      <c r="A10" s="20" t="s">
        <v>20</v>
      </c>
      <c r="B10" s="22"/>
      <c r="C10" s="23">
        <f>90*C7/C9</f>
        <v>24</v>
      </c>
      <c r="D10" s="23"/>
      <c r="F10" s="23">
        <f>90*F7/F9</f>
        <v>24</v>
      </c>
      <c r="H10" s="23">
        <f>90*H7/H9</f>
        <v>24</v>
      </c>
    </row>
    <row r="11" spans="1:8" x14ac:dyDescent="0.25">
      <c r="A11" s="15"/>
      <c r="B11" s="24"/>
      <c r="C11" s="25">
        <f>C10%</f>
        <v>0.24</v>
      </c>
      <c r="D11" s="25"/>
      <c r="F11" s="25">
        <f>F10%</f>
        <v>0.24</v>
      </c>
      <c r="H11" s="25">
        <f>H10%</f>
        <v>0.24</v>
      </c>
    </row>
    <row r="12" spans="1:8" x14ac:dyDescent="0.25">
      <c r="A12" s="15" t="s">
        <v>21</v>
      </c>
      <c r="B12" s="17"/>
      <c r="C12" s="18">
        <f>C6*C11</f>
        <v>600</v>
      </c>
      <c r="D12" s="21"/>
      <c r="F12" s="18">
        <f>F6*F11</f>
        <v>600</v>
      </c>
      <c r="H12" s="18">
        <f>H6*H11</f>
        <v>600</v>
      </c>
    </row>
    <row r="13" spans="1:8" x14ac:dyDescent="0.25">
      <c r="A13" s="15" t="s">
        <v>22</v>
      </c>
      <c r="B13" s="17"/>
      <c r="C13" s="18">
        <f>C6-C12</f>
        <v>1900</v>
      </c>
      <c r="D13" s="21"/>
      <c r="F13" s="18">
        <f>F6-F12</f>
        <v>1900</v>
      </c>
      <c r="H13" s="18">
        <f>H6-H12</f>
        <v>1900</v>
      </c>
    </row>
    <row r="14" spans="1:8" x14ac:dyDescent="0.25">
      <c r="A14" s="15" t="s">
        <v>15</v>
      </c>
      <c r="B14" s="17"/>
      <c r="C14" s="18">
        <f>C5</f>
        <v>2500</v>
      </c>
      <c r="D14" s="21"/>
      <c r="F14" s="18">
        <f>F5</f>
        <v>2500</v>
      </c>
      <c r="H14" s="18">
        <f>H5</f>
        <v>2500</v>
      </c>
    </row>
    <row r="15" spans="1:8" x14ac:dyDescent="0.25">
      <c r="B15" s="17"/>
      <c r="C15" s="18"/>
      <c r="D15" s="21"/>
      <c r="F15" s="18"/>
      <c r="H15" s="18"/>
    </row>
    <row r="16" spans="1:8" x14ac:dyDescent="0.25">
      <c r="A16" s="26" t="s">
        <v>23</v>
      </c>
      <c r="B16" s="27"/>
      <c r="C16" s="19">
        <f>C14+C13</f>
        <v>4400</v>
      </c>
      <c r="D16" s="21"/>
      <c r="F16" s="19">
        <f>F14+F13</f>
        <v>4400</v>
      </c>
      <c r="H16" s="19">
        <f>H14+H13</f>
        <v>4400</v>
      </c>
    </row>
    <row r="17" spans="1:8" x14ac:dyDescent="0.25">
      <c r="B17" s="22"/>
      <c r="C17" s="23"/>
      <c r="D17" s="23"/>
      <c r="F17" s="23"/>
      <c r="H17" s="23"/>
    </row>
    <row r="18" spans="1:8" x14ac:dyDescent="0.25">
      <c r="A18" s="71" t="str">
        <f>E3</f>
        <v>BUA</v>
      </c>
      <c r="B18" s="7"/>
      <c r="C18" s="28">
        <v>956</v>
      </c>
      <c r="D18" s="23"/>
      <c r="F18" s="28">
        <v>1050</v>
      </c>
      <c r="H18" s="28">
        <v>1010</v>
      </c>
    </row>
    <row r="19" spans="1:8" x14ac:dyDescent="0.25">
      <c r="A19" s="15" t="s">
        <v>74</v>
      </c>
      <c r="B19" s="6"/>
      <c r="C19" s="29">
        <f>C18*C16</f>
        <v>4206400</v>
      </c>
      <c r="D19" s="30"/>
      <c r="E19" s="65"/>
      <c r="F19" s="29">
        <f>F18*F16</f>
        <v>4620000</v>
      </c>
      <c r="H19" s="29">
        <f>H18*H16</f>
        <v>4444000</v>
      </c>
    </row>
    <row r="20" spans="1:8" x14ac:dyDescent="0.25">
      <c r="A20" s="15" t="s">
        <v>24</v>
      </c>
      <c r="C20" s="31">
        <f>C19*90%</f>
        <v>3785760</v>
      </c>
      <c r="D20" s="29"/>
      <c r="F20" s="31">
        <f>F19*90%</f>
        <v>4158000</v>
      </c>
      <c r="H20" s="31">
        <f>H19*90%</f>
        <v>3999600</v>
      </c>
    </row>
    <row r="21" spans="1:8" x14ac:dyDescent="0.25">
      <c r="A21" s="15" t="s">
        <v>25</v>
      </c>
      <c r="C21" s="31">
        <f>C19*80%</f>
        <v>3365120</v>
      </c>
      <c r="D21" s="31"/>
      <c r="F21" s="31">
        <f>F19*80%</f>
        <v>3696000</v>
      </c>
      <c r="H21" s="31">
        <f>H19*80%</f>
        <v>3555200</v>
      </c>
    </row>
    <row r="22" spans="1:8" x14ac:dyDescent="0.25">
      <c r="A22" s="15"/>
      <c r="D22" s="23"/>
    </row>
    <row r="23" spans="1:8" x14ac:dyDescent="0.25">
      <c r="A23" s="32" t="s">
        <v>26</v>
      </c>
      <c r="B23" s="33"/>
      <c r="C23" s="34">
        <f>C4*C18</f>
        <v>2390000</v>
      </c>
      <c r="D23" s="34"/>
      <c r="F23" s="34">
        <f>F4*F18</f>
        <v>2625000</v>
      </c>
      <c r="H23" s="34">
        <f>H4*H18</f>
        <v>2525000</v>
      </c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8763.3333333333339</v>
      </c>
      <c r="D25" s="31"/>
      <c r="F25" s="31">
        <f>F19*0.025/12</f>
        <v>9625</v>
      </c>
      <c r="H25" s="31">
        <f>H19*0.025/12</f>
        <v>9258.3333333333339</v>
      </c>
    </row>
    <row r="26" spans="1:8" x14ac:dyDescent="0.25">
      <c r="C26" s="31"/>
      <c r="D26" s="31"/>
      <c r="F26" s="31"/>
      <c r="H26" s="31"/>
    </row>
    <row r="27" spans="1:8" x14ac:dyDescent="0.25">
      <c r="A27" s="75" t="s">
        <v>89</v>
      </c>
      <c r="C27" s="31"/>
      <c r="D27" s="31"/>
      <c r="F27" s="76" t="s">
        <v>90</v>
      </c>
      <c r="H27" s="76" t="s">
        <v>91</v>
      </c>
    </row>
    <row r="28" spans="1:8" x14ac:dyDescent="0.25">
      <c r="C28"/>
      <c r="D28"/>
      <c r="F28"/>
      <c r="H28"/>
    </row>
    <row r="29" spans="1:8" x14ac:dyDescent="0.25">
      <c r="C29"/>
      <c r="D29"/>
      <c r="F29"/>
      <c r="H29"/>
    </row>
    <row r="30" spans="1:8" x14ac:dyDescent="0.25">
      <c r="C30"/>
      <c r="D30"/>
      <c r="F30"/>
      <c r="H30"/>
    </row>
    <row r="31" spans="1:8" x14ac:dyDescent="0.25">
      <c r="C31"/>
      <c r="D31"/>
      <c r="F31"/>
      <c r="H31"/>
    </row>
    <row r="32" spans="1:8" x14ac:dyDescent="0.25">
      <c r="C32"/>
      <c r="D32"/>
      <c r="F32"/>
      <c r="H32"/>
    </row>
    <row r="33" spans="1:8" x14ac:dyDescent="0.25">
      <c r="C33"/>
      <c r="D33"/>
      <c r="F33"/>
      <c r="H33"/>
    </row>
    <row r="34" spans="1:8" x14ac:dyDescent="0.25">
      <c r="C34"/>
      <c r="D34"/>
      <c r="F34"/>
      <c r="H34"/>
    </row>
    <row r="35" spans="1:8" x14ac:dyDescent="0.25">
      <c r="C35"/>
      <c r="D35"/>
      <c r="F35"/>
      <c r="H35"/>
    </row>
    <row r="36" spans="1:8" x14ac:dyDescent="0.25">
      <c r="C36"/>
      <c r="D36"/>
      <c r="F36"/>
      <c r="H36"/>
    </row>
    <row r="37" spans="1:8" x14ac:dyDescent="0.25">
      <c r="C37"/>
      <c r="D37"/>
      <c r="F37"/>
      <c r="H37"/>
    </row>
    <row r="38" spans="1:8" x14ac:dyDescent="0.25">
      <c r="C38"/>
      <c r="D38"/>
      <c r="F38"/>
      <c r="H38"/>
    </row>
    <row r="39" spans="1:8" x14ac:dyDescent="0.25">
      <c r="C39"/>
      <c r="D39"/>
      <c r="F39"/>
      <c r="H39"/>
    </row>
    <row r="40" spans="1:8" x14ac:dyDescent="0.25">
      <c r="C40"/>
      <c r="D40"/>
      <c r="F40"/>
      <c r="H40"/>
    </row>
    <row r="46" spans="1:8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8" x14ac:dyDescent="0.25">
      <c r="C84" s="16">
        <f>C83*C82</f>
        <v>0</v>
      </c>
      <c r="F84" s="16">
        <f>F83*F82</f>
        <v>0</v>
      </c>
      <c r="H84" s="16">
        <f>H83*H82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O26" sqref="O2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770.83333333333337</v>
      </c>
      <c r="C2" s="4">
        <f t="shared" ref="C2:C16" si="1">B2*1.2</f>
        <v>925</v>
      </c>
      <c r="D2" s="4">
        <f t="shared" ref="D2:D16" si="2">C2*1.2</f>
        <v>1110</v>
      </c>
      <c r="E2" s="5">
        <f t="shared" ref="E2:E16" si="3">R2</f>
        <v>3275000</v>
      </c>
      <c r="F2" s="4">
        <f t="shared" ref="F2:F15" si="4">ROUND((E2/B2),0)</f>
        <v>4249</v>
      </c>
      <c r="G2" s="78">
        <f t="shared" ref="G2:G15" si="5">ROUND((E2/C2),0)</f>
        <v>3541</v>
      </c>
      <c r="H2" s="4">
        <f t="shared" ref="H2:H15" si="6">ROUND((E2/D2),0)</f>
        <v>2950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925</v>
      </c>
      <c r="Q2">
        <f t="shared" ref="Q2:Q10" si="9">P2/1.2</f>
        <v>770.83333333333337</v>
      </c>
      <c r="R2" s="2">
        <v>3275000</v>
      </c>
      <c r="S2" s="2"/>
    </row>
    <row r="3" spans="1:19" x14ac:dyDescent="0.25">
      <c r="A3" s="4">
        <v>2</v>
      </c>
      <c r="B3" s="4">
        <f t="shared" si="0"/>
        <v>787.5</v>
      </c>
      <c r="C3" s="4">
        <f t="shared" si="1"/>
        <v>945</v>
      </c>
      <c r="D3" s="4">
        <f t="shared" si="2"/>
        <v>1134</v>
      </c>
      <c r="E3" s="5">
        <f t="shared" si="3"/>
        <v>4200000</v>
      </c>
      <c r="F3" s="4">
        <f t="shared" si="4"/>
        <v>5333</v>
      </c>
      <c r="G3" s="78">
        <f t="shared" si="5"/>
        <v>4444</v>
      </c>
      <c r="H3" s="4">
        <f t="shared" si="6"/>
        <v>3704</v>
      </c>
      <c r="I3" s="4">
        <f t="shared" si="7"/>
        <v>0</v>
      </c>
      <c r="J3" s="4">
        <f t="shared" si="8"/>
        <v>0</v>
      </c>
      <c r="O3">
        <v>0</v>
      </c>
      <c r="P3">
        <v>945</v>
      </c>
      <c r="Q3">
        <f t="shared" si="9"/>
        <v>787.5</v>
      </c>
      <c r="R3" s="2">
        <v>4200000</v>
      </c>
      <c r="S3" s="2"/>
    </row>
    <row r="4" spans="1:19" x14ac:dyDescent="0.25">
      <c r="A4" s="4">
        <v>3</v>
      </c>
      <c r="B4" s="4">
        <f t="shared" si="0"/>
        <v>637.5</v>
      </c>
      <c r="C4" s="4">
        <f t="shared" si="1"/>
        <v>765</v>
      </c>
      <c r="D4" s="4">
        <f t="shared" si="2"/>
        <v>918</v>
      </c>
      <c r="E4" s="5">
        <f t="shared" si="3"/>
        <v>5000000</v>
      </c>
      <c r="F4" s="4">
        <f t="shared" si="4"/>
        <v>7843</v>
      </c>
      <c r="G4" s="4">
        <f t="shared" si="5"/>
        <v>6536</v>
      </c>
      <c r="H4" s="4">
        <f t="shared" si="6"/>
        <v>5447</v>
      </c>
      <c r="I4" s="4">
        <f t="shared" si="7"/>
        <v>0</v>
      </c>
      <c r="J4" s="4">
        <f t="shared" si="8"/>
        <v>0</v>
      </c>
      <c r="O4">
        <v>0</v>
      </c>
      <c r="P4">
        <v>765</v>
      </c>
      <c r="Q4">
        <f t="shared" si="9"/>
        <v>637.5</v>
      </c>
      <c r="R4" s="2">
        <v>5000000</v>
      </c>
      <c r="S4" s="2"/>
    </row>
    <row r="5" spans="1:19" x14ac:dyDescent="0.25">
      <c r="A5" s="4">
        <v>4</v>
      </c>
      <c r="B5" s="4">
        <f t="shared" si="0"/>
        <v>718.33333333333337</v>
      </c>
      <c r="C5" s="4">
        <f t="shared" si="1"/>
        <v>862</v>
      </c>
      <c r="D5" s="4">
        <f t="shared" si="2"/>
        <v>1034.3999999999999</v>
      </c>
      <c r="E5" s="5">
        <f t="shared" si="3"/>
        <v>5000000</v>
      </c>
      <c r="F5" s="4">
        <f t="shared" si="4"/>
        <v>6961</v>
      </c>
      <c r="G5" s="78">
        <f t="shared" si="5"/>
        <v>5800</v>
      </c>
      <c r="H5" s="4">
        <f t="shared" si="6"/>
        <v>4834</v>
      </c>
      <c r="I5" s="4">
        <f t="shared" si="7"/>
        <v>0</v>
      </c>
      <c r="J5" s="4">
        <f t="shared" si="8"/>
        <v>0</v>
      </c>
      <c r="O5">
        <v>0</v>
      </c>
      <c r="P5">
        <v>862</v>
      </c>
      <c r="Q5">
        <f t="shared" si="9"/>
        <v>718.33333333333337</v>
      </c>
      <c r="R5" s="2">
        <v>5000000</v>
      </c>
      <c r="S5" s="2"/>
    </row>
    <row r="6" spans="1:19" x14ac:dyDescent="0.25">
      <c r="A6" s="4">
        <v>5</v>
      </c>
      <c r="B6" s="4">
        <f t="shared" si="0"/>
        <v>863.33333333333337</v>
      </c>
      <c r="C6" s="4">
        <f t="shared" si="1"/>
        <v>1036</v>
      </c>
      <c r="D6" s="4">
        <f t="shared" si="2"/>
        <v>1243.2</v>
      </c>
      <c r="E6" s="5">
        <f t="shared" si="3"/>
        <v>5500000</v>
      </c>
      <c r="F6" s="4">
        <f t="shared" si="4"/>
        <v>6371</v>
      </c>
      <c r="G6" s="78">
        <f t="shared" si="5"/>
        <v>5309</v>
      </c>
      <c r="H6" s="4">
        <f t="shared" si="6"/>
        <v>4424</v>
      </c>
      <c r="I6" s="4">
        <f t="shared" si="7"/>
        <v>0</v>
      </c>
      <c r="J6" s="4">
        <f t="shared" si="8"/>
        <v>0</v>
      </c>
      <c r="O6">
        <v>0</v>
      </c>
      <c r="P6">
        <v>1036</v>
      </c>
      <c r="Q6">
        <f t="shared" si="9"/>
        <v>863.33333333333337</v>
      </c>
      <c r="R6" s="2">
        <v>5500000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ref="P7:P10" si="10">O7/1.2</f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0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956</v>
      </c>
      <c r="H29" s="10" t="e">
        <f>G29/G28</f>
        <v>#DIV/0!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2024-01-31T04:25:31Z</dcterms:modified>
</cp:coreProperties>
</file>