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 - Malharganj Branch\Pushpa Godha\"/>
    </mc:Choice>
  </mc:AlternateContent>
  <bookViews>
    <workbookView xWindow="0" yWindow="0" windowWidth="21600" windowHeight="9645"/>
  </bookViews>
  <sheets>
    <sheet name="Calculation" sheetId="11" r:id="rId1"/>
    <sheet name="Sheet1" sheetId="25" r:id="rId2"/>
  </sheets>
  <calcPr calcId="162913"/>
</workbook>
</file>

<file path=xl/calcChain.xml><?xml version="1.0" encoding="utf-8"?>
<calcChain xmlns="http://schemas.openxmlformats.org/spreadsheetml/2006/main">
  <c r="H34" i="11" l="1"/>
  <c r="H29" i="11" l="1"/>
  <c r="K28" i="11"/>
  <c r="I28" i="11"/>
  <c r="H28" i="11"/>
  <c r="H26" i="11"/>
  <c r="I23" i="11"/>
  <c r="I20" i="11"/>
  <c r="I21" i="11"/>
  <c r="I24" i="11"/>
  <c r="I19" i="11"/>
  <c r="L24" i="11" l="1"/>
  <c r="O10" i="11" l="1"/>
  <c r="H10" i="11"/>
  <c r="J10" i="11" s="1"/>
  <c r="K10" i="11" s="1"/>
  <c r="L10" i="11" s="1"/>
  <c r="N10" i="11" s="1"/>
  <c r="M10" i="11" s="1"/>
  <c r="N4" i="11"/>
  <c r="K2" i="11" s="1"/>
  <c r="O9" i="11"/>
  <c r="H9" i="11"/>
  <c r="J9" i="11" s="1"/>
  <c r="K9" i="11" s="1"/>
  <c r="L9" i="11" s="1"/>
  <c r="N9" i="11" s="1"/>
  <c r="I10" i="11" l="1"/>
  <c r="M9" i="11"/>
  <c r="I9" i="11"/>
  <c r="E2" i="11"/>
  <c r="C22" i="11"/>
  <c r="C28" i="11" s="1"/>
  <c r="C17" i="11"/>
  <c r="C27" i="11" s="1"/>
  <c r="C12" i="11"/>
  <c r="O11" i="11"/>
  <c r="H11" i="11"/>
  <c r="I11" i="11" s="1"/>
  <c r="O8" i="11"/>
  <c r="H8" i="11"/>
  <c r="I8" i="11" s="1"/>
  <c r="C4" i="11"/>
  <c r="C25" i="11" s="1"/>
  <c r="J2" i="11"/>
  <c r="L2" i="11" s="1"/>
  <c r="J11" i="11" l="1"/>
  <c r="K11" i="11" s="1"/>
  <c r="L11" i="11" s="1"/>
  <c r="N11" i="11" s="1"/>
  <c r="M11" i="11" s="1"/>
  <c r="O12" i="11"/>
  <c r="C32" i="11" s="1"/>
  <c r="D32" i="11" s="1"/>
  <c r="J8" i="11"/>
  <c r="K8" i="11" s="1"/>
  <c r="L8" i="11" s="1"/>
  <c r="N8" i="11" s="1"/>
  <c r="M8" i="11" l="1"/>
  <c r="M12" i="11" s="1"/>
  <c r="N12" i="11"/>
  <c r="L3" i="11" l="1"/>
  <c r="L4" i="11" s="1"/>
  <c r="C26" i="11"/>
  <c r="C29" i="11" s="1"/>
  <c r="C31" i="11" l="1"/>
  <c r="C30" i="11"/>
  <c r="P2" i="11"/>
  <c r="S2" i="11" s="1"/>
</calcChain>
</file>

<file path=xl/sharedStrings.xml><?xml version="1.0" encoding="utf-8"?>
<sst xmlns="http://schemas.openxmlformats.org/spreadsheetml/2006/main" count="53" uniqueCount="42">
  <si>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</si>
  <si>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</si>
  <si>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</si>
  <si>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</si>
  <si>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</si>
  <si>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</si>
  <si>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</si>
  <si>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</si>
  <si>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</si>
  <si>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</si>
  <si>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</si>
  <si>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</si>
  <si>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</si>
  <si>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</si>
  <si>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</si>
  <si>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</si>
  <si>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</si>
  <si>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</si>
  <si>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</si>
  <si>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Interior and other Development</t>
  </si>
  <si>
    <t>Interior and Other Development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</si>
  <si>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</si>
  <si>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</si>
  <si>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</si>
  <si>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</si>
  <si>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</si>
  <si>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</si>
  <si>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</si>
  <si>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</si>
  <si>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</si>
  <si>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</si>
  <si>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</si>
  <si>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</si>
  <si>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</si>
  <si>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</si>
  <si>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Sq. M.</t>
  </si>
  <si>
    <t>Value as on today</t>
  </si>
  <si>
    <t>Govt. rate</t>
  </si>
  <si>
    <t>(Sq. Ft.)</t>
  </si>
  <si>
    <t>Carpet Area (80% of BUP)</t>
  </si>
  <si>
    <t>Sq. Ft.</t>
  </si>
  <si>
    <t>Build-up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</si>
</sst>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b/>
      <sz val="11"/>
      <name val="Arial Narrow"/>
      <family val="2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0" borderId="1" xfId="0" applyFont="1" applyBorder="1"/>
    <xf numFmtId="0" fontId="1" fillId="0" borderId="0" xfId="0" applyFont="1" applyAlignment="1">
      <alignment vertical="top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top"/>
    </xf>
    <xf numFmtId="3" fontId="1" fillId="0" borderId="0" xfId="0" applyNumberFormat="1" applyFont="1"/>
    <xf numFmtId="4" fontId="1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9" fillId="0" borderId="0" xfId="0" applyNumberFormat="1" applyFont="1"/>
    <xf numFmtId="0" fontId="9" fillId="0" borderId="0" xfId="0" applyFont="1" applyAlignment="1">
      <alignment horizontal="left" vertical="top"/>
    </xf>
    <xf numFmtId="4" fontId="1" fillId="0" borderId="1" xfId="0" applyNumberFormat="1" applyFont="1" applyBorder="1" applyAlignment="1">
      <alignment horizontal="right" vertical="top" wrapText="1"/>
    </xf>
    <xf numFmtId="0" fontId="16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2" fontId="1" fillId="0" borderId="0" xfId="0" applyNumberFormat="1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2" fontId="8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18" fillId="0" borderId="0" xfId="0" applyFont="1"/>
    <xf numFmtId="4" fontId="14" fillId="0" borderId="0" xfId="0" applyNumberFormat="1" applyFont="1"/>
    <xf numFmtId="4" fontId="9" fillId="0" borderId="0" xfId="0" applyNumberFormat="1" applyFont="1"/>
    <xf numFmtId="0" fontId="9" fillId="0" borderId="0" xfId="0" applyFont="1" applyAlignment="1">
      <alignment horizontal="left" vertical="center" wrapText="1"/>
    </xf>
    <xf numFmtId="2" fontId="14" fillId="0" borderId="0" xfId="0" applyNumberFormat="1" applyFont="1"/>
    <xf numFmtId="0" fontId="9" fillId="0" borderId="0" xfId="0" applyFont="1" applyAlignment="1">
      <alignment horizontal="right" vertical="center" wrapText="1"/>
    </xf>
    <xf numFmtId="164" fontId="9" fillId="0" borderId="0" xfId="0" applyNumberFormat="1" applyFont="1"/>
    <xf numFmtId="2" fontId="17" fillId="0" borderId="0" xfId="0" applyNumberFormat="1" applyFont="1"/>
    <xf numFmtId="2" fontId="9" fillId="0" borderId="0" xfId="0" applyNumberFormat="1" applyFont="1" applyAlignment="1">
      <alignment horizontal="right" vertical="center" wrapText="1"/>
    </xf>
    <xf numFmtId="2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vertical="center" wrapText="1"/>
    </xf>
    <xf numFmtId="2" fontId="18" fillId="0" borderId="0" xfId="0" applyNumberFormat="1" applyFont="1"/>
    <xf numFmtId="164" fontId="14" fillId="0" borderId="0" xfId="0" applyNumberFormat="1" applyFont="1"/>
    <xf numFmtId="0" fontId="20" fillId="0" borderId="0" xfId="0" applyFont="1"/>
    <xf numFmtId="0" fontId="3" fillId="0" borderId="0" xfId="0" applyFont="1" applyAlignment="1">
      <alignment horizontal="left" vertical="top"/>
    </xf>
    <xf numFmtId="4" fontId="19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vertical="center" wrapText="1"/>
    </xf>
    <xf numFmtId="4" fontId="14" fillId="0" borderId="0" xfId="0" applyNumberFormat="1" applyFont="1" applyAlignment="1">
      <alignment vertical="top"/>
    </xf>
    <xf numFmtId="2" fontId="9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left" vertical="top"/>
    </xf>
    <xf numFmtId="0" fontId="15" fillId="0" borderId="0" xfId="0" applyFont="1"/>
    <xf numFmtId="2" fontId="3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3" fontId="8" fillId="0" borderId="1" xfId="0" applyNumberFormat="1" applyFont="1" applyBorder="1"/>
    <xf numFmtId="164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vertical="top"/>
    </xf>
    <xf numFmtId="3" fontId="9" fillId="0" borderId="0" xfId="0" applyNumberFormat="1" applyFont="1"/>
    <xf numFmtId="4" fontId="20" fillId="0" borderId="0" xfId="0" applyNumberFormat="1" applyFont="1"/>
    <xf numFmtId="4" fontId="21" fillId="0" borderId="0" xfId="0" applyNumberFormat="1" applyFont="1"/>
    <xf numFmtId="2" fontId="22" fillId="0" borderId="0" xfId="0" applyNumberFormat="1" applyFont="1"/>
    <xf numFmtId="2" fontId="0" fillId="0" borderId="0" xfId="0" applyNumberFormat="1"/>
    <xf numFmtId="2" fontId="21" fillId="0" borderId="0" xfId="0" applyNumberFormat="1" applyFont="1"/>
    <xf numFmtId="0" fontId="1" fillId="0" borderId="0" xfId="0" applyFont="1" applyAlignment="1">
      <alignment horizontal="right"/>
    </xf>
    <xf numFmtId="2" fontId="9" fillId="0" borderId="0" xfId="0" applyNumberFormat="1" applyFont="1" applyAlignment="1">
      <alignment horizontal="right" vertical="top"/>
    </xf>
    <xf numFmtId="2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4" fontId="14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2" fontId="14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vertical="center" wrapText="1"/>
    </xf>
    <xf numFmtId="2" fontId="15" fillId="0" borderId="0" xfId="0" applyNumberFormat="1" applyFont="1"/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/>
    </xf>
    <xf numFmtId="2" fontId="10" fillId="0" borderId="0" xfId="0" applyNumberFormat="1" applyFont="1" applyAlignment="1">
      <alignment horizontal="right" vertical="center" wrapText="1"/>
    </xf>
    <xf numFmtId="2" fontId="10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7" fillId="0" borderId="0" xfId="0" applyFont="1"/>
    <xf numFmtId="2" fontId="10" fillId="0" borderId="0" xfId="0" applyNumberFormat="1" applyFont="1"/>
    <xf numFmtId="164" fontId="10" fillId="0" borderId="0" xfId="0" applyNumberFormat="1" applyFont="1"/>
    <xf numFmtId="3" fontId="11" fillId="0" borderId="0" xfId="0" applyNumberFormat="1" applyFont="1"/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22</xdr:col>
      <xdr:colOff>303086</xdr:colOff>
      <xdr:row>90</xdr:row>
      <xdr:rowOff>189428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6300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zoomScale="85" zoomScaleNormal="85" workbookViewId="0">
      <selection activeCell="I9" sqref="I9"/>
    </sheetView>
  </sheetViews>
  <sheetFormatPr defaultRowHeight="15"/>
  <cols>
    <col min="1" max="1" width="9.140625" customWidth="1"/>
    <col min="2" max="2" width="27.5703125" customWidth="1"/>
    <col min="3" max="3" width="20.5703125" customWidth="1"/>
    <col min="4" max="4" width="15" customWidth="1"/>
    <col min="5" max="5" width="17.5703125" customWidth="1"/>
    <col min="6" max="6" width="17.7109375" customWidth="1"/>
    <col min="7" max="7" width="13.85546875" customWidth="1"/>
    <col min="8" max="8" width="15.28515625" customWidth="1"/>
    <col min="9" max="9" width="13.85546875" customWidth="1"/>
    <col min="10" max="10" width="10.140625" customWidth="1"/>
    <col min="11" max="11" width="12.42578125" customWidth="1"/>
    <col min="12" max="12" width="16" customWidth="1"/>
    <col min="13" max="13" width="13.28515625" customWidth="1"/>
    <col min="14" max="15" width="14.85546875" customWidth="1"/>
    <col min="16" max="16" width="18.28515625" customWidth="1"/>
    <col min="17" max="17" width="13.42578125" customWidth="1"/>
    <col min="18" max="18" width="16.140625" customWidth="1"/>
    <col min="19" max="19" width="15.7109375" customWidth="1"/>
    <col min="20" max="20" width="9.140625" customWidth="1"/>
  </cols>
  <sheetData>
    <row r="1" spans="1:20" ht="20.100000000000001" customHeight="1">
      <c r="A1" s="24"/>
      <c r="B1" s="10" t="s">
        <v>13</v>
      </c>
      <c r="C1" s="124" t="s">
        <v>40</v>
      </c>
      <c r="D1" s="1"/>
      <c r="E1" s="1"/>
      <c r="K1" s="6" t="s">
        <v>24</v>
      </c>
      <c r="L1" s="1"/>
      <c r="M1" s="6"/>
      <c r="N1" s="6"/>
      <c r="O1" s="6" t="s">
        <v>32</v>
      </c>
      <c r="P1" s="1"/>
      <c r="Q1" s="1"/>
      <c r="R1" s="1"/>
      <c r="S1" s="1"/>
      <c r="T1" s="1"/>
    </row>
    <row r="2" spans="1:20" ht="20.100000000000001" customHeight="1">
      <c r="A2" s="24"/>
      <c r="B2" s="17" t="s">
        <v>11</v>
      </c>
      <c r="C2" s="109">
        <v>925</v>
      </c>
      <c r="D2" s="66">
        <v>10.763999999999999</v>
      </c>
      <c r="E2" s="4">
        <f>C2/D2</f>
        <v>85.934596804162027</v>
      </c>
      <c r="F2" s="4" t="s">
        <v>35</v>
      </c>
      <c r="G2" s="65"/>
      <c r="H2" s="1"/>
      <c r="I2" s="1"/>
      <c r="J2" s="45">
        <f>C2</f>
        <v>925</v>
      </c>
      <c r="K2" s="45">
        <f>N4</f>
        <v>2601</v>
      </c>
      <c r="L2" s="32">
        <f>J2*K2</f>
        <v>2405925</v>
      </c>
      <c r="M2" s="6"/>
      <c r="N2" s="6"/>
      <c r="O2" s="40" t="s">
        <v>34</v>
      </c>
      <c r="P2" s="41">
        <f>C29</f>
        <v>8428600</v>
      </c>
      <c r="Q2" s="42"/>
      <c r="R2" s="6" t="s">
        <v>32</v>
      </c>
      <c r="S2" s="15">
        <f>P2*0.025/12</f>
        <v>17559.583333333332</v>
      </c>
      <c r="T2" s="13" t="s">
        <v>33</v>
      </c>
    </row>
    <row r="3" spans="1:20" ht="20.100000000000001" customHeight="1">
      <c r="A3" s="24"/>
      <c r="B3" s="18" t="s">
        <v>6</v>
      </c>
      <c r="C3" s="31">
        <v>8500</v>
      </c>
      <c r="D3" s="11"/>
      <c r="E3" s="19"/>
      <c r="F3" s="19"/>
      <c r="G3" s="12"/>
      <c r="H3" s="1"/>
      <c r="I3" s="1"/>
      <c r="J3" s="33"/>
      <c r="K3" s="34"/>
      <c r="L3" s="32">
        <f>N12</f>
        <v>566100</v>
      </c>
      <c r="M3" s="68" t="s">
        <v>37</v>
      </c>
      <c r="N3" s="6"/>
      <c r="O3" s="40"/>
      <c r="P3" s="41"/>
      <c r="Q3" s="42"/>
      <c r="R3" s="6"/>
      <c r="S3" s="15"/>
      <c r="T3" s="43"/>
    </row>
    <row r="4" spans="1:20" ht="20.100000000000001" customHeight="1">
      <c r="A4" s="24"/>
      <c r="B4" s="67" t="s">
        <v>18</v>
      </c>
      <c r="C4" s="37">
        <f>ROUND((C2*C3),0)</f>
        <v>7862500</v>
      </c>
      <c r="D4" s="66"/>
      <c r="E4" s="66"/>
      <c r="F4" s="19"/>
      <c r="G4" s="16"/>
      <c r="H4" s="6"/>
      <c r="I4" s="6"/>
      <c r="J4" s="33"/>
      <c r="K4" s="34"/>
      <c r="L4" s="32">
        <f>SUM(L2:L3)</f>
        <v>2972025</v>
      </c>
      <c r="M4" s="6">
        <v>28000</v>
      </c>
      <c r="N4" s="6">
        <f>MROUND(M4/10.764,1)</f>
        <v>2601</v>
      </c>
      <c r="O4" s="40"/>
      <c r="P4" s="41"/>
      <c r="Q4" s="42"/>
      <c r="R4" s="6"/>
      <c r="S4" s="15"/>
      <c r="T4" s="13"/>
    </row>
    <row r="5" spans="1:20" ht="20.100000000000001" customHeight="1">
      <c r="A5" s="24"/>
      <c r="B5" s="10" t="s">
        <v>14</v>
      </c>
      <c r="C5" s="1"/>
      <c r="D5" s="1"/>
      <c r="E5" s="1"/>
      <c r="F5" s="6"/>
      <c r="G5" s="6"/>
      <c r="H5" s="6"/>
      <c r="I5" s="6"/>
      <c r="J5" s="1"/>
      <c r="K5" s="6"/>
      <c r="L5" s="1"/>
      <c r="M5" s="6"/>
      <c r="N5" s="6"/>
      <c r="O5" s="6"/>
      <c r="P5" s="1"/>
      <c r="Q5" s="1"/>
      <c r="R5" s="1"/>
      <c r="S5" s="1"/>
      <c r="T5" s="1"/>
    </row>
    <row r="6" spans="1:20" ht="75">
      <c r="A6" s="25" t="s">
        <v>22</v>
      </c>
      <c r="B6" s="4" t="s">
        <v>26</v>
      </c>
      <c r="C6" s="4" t="s">
        <v>29</v>
      </c>
      <c r="D6" s="4" t="s">
        <v>0</v>
      </c>
      <c r="E6" s="4" t="s">
        <v>1</v>
      </c>
      <c r="F6" s="4" t="s">
        <v>2</v>
      </c>
      <c r="G6" s="26" t="s">
        <v>5</v>
      </c>
      <c r="H6" s="5" t="s">
        <v>28</v>
      </c>
      <c r="I6" s="5" t="s">
        <v>27</v>
      </c>
      <c r="J6" s="7" t="s">
        <v>3</v>
      </c>
      <c r="K6" s="7" t="s">
        <v>4</v>
      </c>
      <c r="L6" s="5" t="s">
        <v>16</v>
      </c>
      <c r="M6" s="27" t="s">
        <v>25</v>
      </c>
      <c r="N6" s="5" t="s">
        <v>17</v>
      </c>
      <c r="O6" s="5" t="s">
        <v>21</v>
      </c>
      <c r="P6" s="3"/>
      <c r="Q6" s="3"/>
      <c r="R6" s="3"/>
      <c r="S6" s="3"/>
      <c r="T6" s="3"/>
    </row>
    <row r="7" spans="1:20" ht="20.100000000000001" customHeight="1">
      <c r="A7" s="25"/>
      <c r="B7" s="4"/>
      <c r="C7" s="4" t="s">
        <v>38</v>
      </c>
      <c r="D7" s="4"/>
      <c r="E7" s="4"/>
      <c r="F7" s="4"/>
      <c r="G7" s="26" t="s">
        <v>30</v>
      </c>
      <c r="H7" s="5"/>
      <c r="I7" s="5"/>
      <c r="J7" s="7"/>
      <c r="K7" s="7"/>
      <c r="L7" s="7" t="s">
        <v>31</v>
      </c>
      <c r="M7" s="7" t="s">
        <v>31</v>
      </c>
      <c r="N7" s="7" t="s">
        <v>31</v>
      </c>
      <c r="O7" s="7" t="s">
        <v>31</v>
      </c>
      <c r="P7" s="3"/>
      <c r="Q7" s="7"/>
      <c r="R7" s="7"/>
      <c r="S7" s="3"/>
      <c r="T7" s="3"/>
    </row>
    <row r="8" spans="1:20" ht="20.100000000000001" customHeight="1">
      <c r="A8" s="29">
        <v>1</v>
      </c>
      <c r="B8" s="102" t="s">
        <v>41</v>
      </c>
      <c r="C8" s="144">
        <v>1110</v>
      </c>
      <c r="D8" s="30">
        <v>1979</v>
      </c>
      <c r="E8" s="30">
        <v>2023</v>
      </c>
      <c r="F8" s="30">
        <v>60</v>
      </c>
      <c r="G8" s="35">
        <v>1500</v>
      </c>
      <c r="H8" s="36">
        <f t="shared" ref="H8:H11" si="0">E8-D8</f>
        <v>44</v>
      </c>
      <c r="I8" s="36">
        <f t="shared" ref="I8:I11" si="1">F8-H8</f>
        <v>16</v>
      </c>
      <c r="J8" s="36">
        <f t="shared" ref="J8:J11" si="2">IF(H8&gt;=5,90*H8/F8,0)</f>
        <v>66</v>
      </c>
      <c r="K8" s="36">
        <f t="shared" ref="K8:K11" si="3">G8/100*J8</f>
        <v>990</v>
      </c>
      <c r="L8" s="36">
        <f t="shared" ref="L8:L11" si="4">ROUND((G8-K8),0)</f>
        <v>510</v>
      </c>
      <c r="M8" s="36">
        <f t="shared" ref="M8:M11" si="5">O8-N8</f>
        <v>1098900</v>
      </c>
      <c r="N8" s="36">
        <f t="shared" ref="N8:N11" si="6">ROUND((L8*C8),0)</f>
        <v>566100</v>
      </c>
      <c r="O8" s="36">
        <f t="shared" ref="O8:O11" si="7">ROUND((C8*G8),0)</f>
        <v>1665000</v>
      </c>
      <c r="P8" s="20"/>
      <c r="Q8" s="20"/>
      <c r="R8" s="44"/>
      <c r="S8" s="20"/>
      <c r="T8" s="20"/>
    </row>
    <row r="9" spans="1:20" ht="20.100000000000001" customHeight="1">
      <c r="A9" s="57">
        <v>2</v>
      </c>
      <c r="B9" s="102"/>
      <c r="C9" s="56"/>
      <c r="D9" s="30"/>
      <c r="E9" s="30"/>
      <c r="F9" s="30"/>
      <c r="G9" s="35"/>
      <c r="H9" s="36">
        <f t="shared" ref="H9:H10" si="8">E9-D9</f>
        <v>0</v>
      </c>
      <c r="I9" s="36">
        <f t="shared" ref="I9:I10" si="9">F9-H9</f>
        <v>0</v>
      </c>
      <c r="J9" s="36">
        <f t="shared" ref="J9:J10" si="10">IF(H9&gt;=5,90*H9/F9,0)</f>
        <v>0</v>
      </c>
      <c r="K9" s="36">
        <f t="shared" ref="K9:K10" si="11">G9/100*J9</f>
        <v>0</v>
      </c>
      <c r="L9" s="36">
        <f t="shared" ref="L9:L10" si="12">ROUND((G9-K9),0)</f>
        <v>0</v>
      </c>
      <c r="M9" s="36">
        <f t="shared" ref="M9:M10" si="13">O9-N9</f>
        <v>0</v>
      </c>
      <c r="N9" s="36">
        <f t="shared" ref="N9:N10" si="14">ROUND((L9*C9),0)</f>
        <v>0</v>
      </c>
      <c r="O9" s="36">
        <f t="shared" ref="O9:O10" si="15">ROUND((C9*G9),0)</f>
        <v>0</v>
      </c>
      <c r="P9" s="20"/>
      <c r="Q9" s="20"/>
      <c r="R9" s="44"/>
      <c r="S9" s="20"/>
      <c r="T9" s="20"/>
    </row>
    <row r="10" spans="1:20" ht="20.100000000000001" customHeight="1">
      <c r="A10" s="29"/>
      <c r="B10" s="102"/>
      <c r="C10" s="56"/>
      <c r="D10" s="30"/>
      <c r="E10" s="30">
        <v>0</v>
      </c>
      <c r="F10" s="30">
        <v>0</v>
      </c>
      <c r="G10" s="35">
        <v>0</v>
      </c>
      <c r="H10" s="36">
        <f t="shared" si="8"/>
        <v>0</v>
      </c>
      <c r="I10" s="36">
        <f t="shared" si="9"/>
        <v>0</v>
      </c>
      <c r="J10" s="36">
        <f t="shared" si="10"/>
        <v>0</v>
      </c>
      <c r="K10" s="36">
        <f t="shared" si="11"/>
        <v>0</v>
      </c>
      <c r="L10" s="36">
        <f t="shared" si="12"/>
        <v>0</v>
      </c>
      <c r="M10" s="36">
        <f t="shared" si="13"/>
        <v>0</v>
      </c>
      <c r="N10" s="36">
        <f t="shared" si="14"/>
        <v>0</v>
      </c>
      <c r="O10" s="36">
        <f t="shared" si="15"/>
        <v>0</v>
      </c>
      <c r="P10" s="20"/>
      <c r="Q10" s="20"/>
      <c r="R10" s="44"/>
      <c r="S10" s="20"/>
      <c r="T10" s="20"/>
    </row>
    <row r="11" spans="1:20" ht="20.100000000000001" customHeight="1">
      <c r="A11" s="29"/>
      <c r="B11" s="102"/>
      <c r="C11" s="56"/>
      <c r="D11" s="30">
        <v>0</v>
      </c>
      <c r="E11" s="30">
        <v>0</v>
      </c>
      <c r="F11" s="30">
        <v>0</v>
      </c>
      <c r="G11" s="35">
        <v>0</v>
      </c>
      <c r="H11" s="36">
        <f t="shared" si="0"/>
        <v>0</v>
      </c>
      <c r="I11" s="36">
        <f t="shared" si="1"/>
        <v>0</v>
      </c>
      <c r="J11" s="36">
        <f t="shared" si="2"/>
        <v>0</v>
      </c>
      <c r="K11" s="36">
        <f t="shared" si="3"/>
        <v>0</v>
      </c>
      <c r="L11" s="36">
        <f t="shared" si="4"/>
        <v>0</v>
      </c>
      <c r="M11" s="36">
        <f t="shared" si="5"/>
        <v>0</v>
      </c>
      <c r="N11" s="36">
        <f t="shared" si="6"/>
        <v>0</v>
      </c>
      <c r="O11" s="36">
        <f t="shared" si="7"/>
        <v>0</v>
      </c>
      <c r="P11" s="20"/>
      <c r="Q11" s="20"/>
      <c r="R11" s="44"/>
      <c r="S11" s="20"/>
      <c r="T11" s="20"/>
    </row>
    <row r="12" spans="1:20" ht="20.100000000000001" customHeight="1">
      <c r="A12" s="18"/>
      <c r="B12" s="28"/>
      <c r="C12" s="58">
        <f>SUM(C8:C11)</f>
        <v>1110</v>
      </c>
      <c r="D12" s="59"/>
      <c r="E12" s="59"/>
      <c r="F12" s="60"/>
      <c r="G12" s="36"/>
      <c r="H12" s="36"/>
      <c r="I12" s="36"/>
      <c r="J12" s="61"/>
      <c r="K12" s="36"/>
      <c r="L12" s="61"/>
      <c r="M12" s="36">
        <f>SUM(M8:M11)</f>
        <v>1098900</v>
      </c>
      <c r="N12" s="36">
        <f>SUM(N8:N11)</f>
        <v>566100</v>
      </c>
      <c r="O12" s="36">
        <f>SUM(O8:O11)</f>
        <v>1665000</v>
      </c>
      <c r="P12" s="1"/>
      <c r="Q12" s="1"/>
      <c r="R12" s="45"/>
      <c r="S12" s="1"/>
      <c r="T12" s="1"/>
    </row>
    <row r="13" spans="1:20" ht="20.100000000000001" customHeight="1">
      <c r="A13" s="24"/>
      <c r="B13" s="62"/>
      <c r="C13" s="20"/>
      <c r="D13" s="20"/>
      <c r="E13" s="20"/>
      <c r="F13" s="9"/>
      <c r="G13" s="9"/>
      <c r="H13" s="9"/>
      <c r="I13" s="9"/>
      <c r="J13" s="20"/>
      <c r="K13" s="12"/>
      <c r="L13" s="46"/>
      <c r="M13" s="9"/>
      <c r="N13" s="47"/>
      <c r="O13" s="47"/>
      <c r="P13" s="1"/>
      <c r="Q13" s="1"/>
      <c r="R13" s="1"/>
      <c r="S13" s="1"/>
      <c r="T13" s="1"/>
    </row>
    <row r="14" spans="1:20" ht="20.100000000000001" customHeight="1">
      <c r="A14" s="24"/>
      <c r="B14" s="145" t="s">
        <v>19</v>
      </c>
      <c r="C14" s="145"/>
      <c r="D14" s="20"/>
      <c r="E14" s="20"/>
      <c r="F14" s="9"/>
      <c r="G14" s="9"/>
      <c r="H14" s="73"/>
      <c r="I14" s="73"/>
      <c r="J14" s="9"/>
      <c r="K14" s="12"/>
      <c r="L14" s="12"/>
      <c r="M14" s="73"/>
      <c r="N14" s="73"/>
      <c r="O14" s="9"/>
      <c r="P14" s="12"/>
      <c r="Q14" s="1"/>
      <c r="R14" s="1"/>
      <c r="S14" s="1"/>
      <c r="T14" s="1"/>
    </row>
    <row r="15" spans="1:20" ht="20.100000000000001" customHeight="1">
      <c r="A15" s="24"/>
      <c r="B15" s="17" t="s">
        <v>39</v>
      </c>
      <c r="C15" s="144"/>
      <c r="D15" s="20"/>
      <c r="E15" s="71"/>
      <c r="F15" s="55"/>
      <c r="G15" s="55"/>
      <c r="H15" s="72"/>
      <c r="I15" s="94"/>
      <c r="J15" s="94"/>
      <c r="K15" s="47"/>
      <c r="L15" s="12"/>
      <c r="M15" s="92"/>
      <c r="N15" s="111"/>
      <c r="O15" s="111"/>
      <c r="P15" s="63"/>
      <c r="Q15" s="1"/>
      <c r="R15" s="1"/>
      <c r="S15" s="1"/>
      <c r="T15" s="1"/>
    </row>
    <row r="16" spans="1:20" ht="20.100000000000001" customHeight="1">
      <c r="A16" s="24"/>
      <c r="B16" s="18" t="s">
        <v>6</v>
      </c>
      <c r="C16" s="31"/>
      <c r="D16" s="20"/>
      <c r="E16" s="140"/>
      <c r="F16" s="126"/>
      <c r="G16" s="99"/>
      <c r="H16" s="71"/>
      <c r="I16" s="94"/>
      <c r="J16" s="94"/>
      <c r="K16" s="139"/>
      <c r="L16" s="135"/>
      <c r="M16" s="91"/>
      <c r="N16" s="111"/>
      <c r="O16" s="111"/>
      <c r="P16" s="63"/>
      <c r="Q16" s="1"/>
      <c r="R16" s="1"/>
      <c r="S16" s="1"/>
      <c r="T16" s="1"/>
    </row>
    <row r="17" spans="1:20" ht="20.100000000000001" customHeight="1">
      <c r="A17" s="24"/>
      <c r="B17" s="18" t="s">
        <v>7</v>
      </c>
      <c r="C17" s="37">
        <f>ROUND((C15*C16),0)</f>
        <v>0</v>
      </c>
      <c r="D17" s="20"/>
      <c r="E17" s="117"/>
      <c r="F17" s="127"/>
      <c r="G17" s="125"/>
      <c r="H17" s="125"/>
      <c r="I17" s="94"/>
      <c r="J17" s="94"/>
      <c r="K17" s="47"/>
      <c r="L17" s="135"/>
      <c r="M17" s="91"/>
      <c r="N17" s="111"/>
      <c r="O17" s="111"/>
      <c r="P17" s="63"/>
      <c r="Q17" s="1"/>
      <c r="R17" s="1"/>
      <c r="S17" s="1"/>
      <c r="T17" s="1"/>
    </row>
    <row r="18" spans="1:20" ht="20.100000000000001" customHeight="1">
      <c r="A18" s="24"/>
      <c r="B18" s="62"/>
      <c r="C18" s="20"/>
      <c r="D18" s="20"/>
      <c r="E18" s="20"/>
      <c r="F18" s="127"/>
      <c r="G18" s="125"/>
      <c r="H18" s="125"/>
      <c r="I18" s="94"/>
      <c r="J18" s="94"/>
      <c r="K18" s="47"/>
      <c r="L18" s="135"/>
      <c r="M18" s="91"/>
      <c r="N18" s="111"/>
      <c r="O18" s="111"/>
      <c r="P18" s="63"/>
      <c r="Q18" s="1"/>
      <c r="R18" s="1"/>
      <c r="S18" s="1"/>
      <c r="T18" s="1"/>
    </row>
    <row r="19" spans="1:20" ht="20.100000000000001" customHeight="1">
      <c r="A19" s="24"/>
      <c r="B19" s="146" t="s">
        <v>15</v>
      </c>
      <c r="C19" s="147"/>
      <c r="D19" s="20"/>
      <c r="F19" s="128"/>
      <c r="G19" s="125">
        <v>13.6</v>
      </c>
      <c r="H19" s="81">
        <v>8</v>
      </c>
      <c r="I19" s="94">
        <f>G19*H19</f>
        <v>108.8</v>
      </c>
      <c r="J19" s="94"/>
      <c r="K19" s="47"/>
      <c r="L19" s="129"/>
      <c r="M19" s="90"/>
      <c r="N19" s="111"/>
      <c r="O19" s="111"/>
      <c r="P19" s="63"/>
      <c r="Q19" s="1"/>
      <c r="R19" s="1"/>
      <c r="S19" s="1"/>
      <c r="T19" s="1"/>
    </row>
    <row r="20" spans="1:20" ht="20.100000000000001" customHeight="1">
      <c r="A20" s="24"/>
      <c r="B20" s="17" t="s">
        <v>11</v>
      </c>
      <c r="C20" s="38">
        <v>2192</v>
      </c>
      <c r="D20" s="1"/>
      <c r="E20" s="22"/>
      <c r="F20" s="129"/>
      <c r="G20" s="81">
        <v>13.6</v>
      </c>
      <c r="H20" s="81">
        <v>8</v>
      </c>
      <c r="I20" s="94">
        <f t="shared" ref="I20:I21" si="16">G20*H20</f>
        <v>108.8</v>
      </c>
      <c r="J20" s="94"/>
      <c r="K20" s="47"/>
      <c r="L20" s="129"/>
      <c r="M20" s="93"/>
      <c r="N20" s="111"/>
      <c r="O20" s="111"/>
      <c r="P20" s="63"/>
      <c r="Q20" s="1"/>
      <c r="R20" s="1"/>
      <c r="S20" s="1"/>
      <c r="T20" s="1"/>
    </row>
    <row r="21" spans="1:20" ht="20.100000000000001" customHeight="1">
      <c r="A21" s="24"/>
      <c r="B21" s="18" t="s">
        <v>6</v>
      </c>
      <c r="C21" s="31">
        <v>0</v>
      </c>
      <c r="D21" s="98"/>
      <c r="E21" s="116"/>
      <c r="F21" s="127"/>
      <c r="G21" s="125">
        <v>13.6</v>
      </c>
      <c r="H21" s="125">
        <v>6</v>
      </c>
      <c r="I21" s="94">
        <f t="shared" si="16"/>
        <v>81.599999999999994</v>
      </c>
      <c r="J21" s="94"/>
      <c r="K21" s="47"/>
      <c r="L21" s="127"/>
      <c r="M21" s="53"/>
      <c r="N21" s="97"/>
      <c r="O21" s="111"/>
      <c r="P21" s="63"/>
      <c r="Q21" s="63"/>
      <c r="R21" s="1"/>
      <c r="S21" s="1"/>
      <c r="T21" s="1"/>
    </row>
    <row r="22" spans="1:20" ht="20.100000000000001" customHeight="1">
      <c r="A22" s="24"/>
      <c r="B22" s="18" t="s">
        <v>7</v>
      </c>
      <c r="C22" s="37">
        <f>ROUND((C20*C21),0)</f>
        <v>0</v>
      </c>
      <c r="D22" s="8"/>
      <c r="F22" s="129"/>
      <c r="G22" s="81"/>
      <c r="H22" s="81"/>
      <c r="I22" s="94">
        <v>20</v>
      </c>
      <c r="J22" s="95"/>
      <c r="K22" s="47"/>
      <c r="L22" s="136"/>
      <c r="M22" s="112"/>
      <c r="N22" s="95"/>
      <c r="O22" s="111"/>
      <c r="P22" s="63"/>
      <c r="Q22" s="63"/>
      <c r="R22" s="1"/>
      <c r="S22" s="1"/>
      <c r="T22" s="1"/>
    </row>
    <row r="23" spans="1:20" ht="20.100000000000001" customHeight="1">
      <c r="A23" s="24"/>
      <c r="B23" s="24"/>
      <c r="C23" s="1"/>
      <c r="D23" s="8"/>
      <c r="E23" s="101"/>
      <c r="F23" s="129"/>
      <c r="G23" s="81"/>
      <c r="H23" s="81"/>
      <c r="I23" s="94">
        <f>G23*H23</f>
        <v>0</v>
      </c>
      <c r="J23" s="95"/>
      <c r="K23" s="47"/>
      <c r="L23" s="116"/>
      <c r="M23" s="112"/>
      <c r="N23" s="95"/>
      <c r="O23" s="111"/>
      <c r="P23" s="63"/>
      <c r="Q23" s="63"/>
      <c r="R23" s="1"/>
      <c r="S23" s="1"/>
      <c r="T23" s="1"/>
    </row>
    <row r="24" spans="1:20" ht="20.100000000000001" customHeight="1">
      <c r="A24" s="24"/>
      <c r="B24" s="2" t="s">
        <v>26</v>
      </c>
      <c r="C24" s="8" t="s">
        <v>36</v>
      </c>
      <c r="D24" s="32"/>
      <c r="E24" s="118"/>
      <c r="F24" s="128"/>
      <c r="G24" s="80"/>
      <c r="H24" s="81"/>
      <c r="I24" s="94">
        <f>SUM(I19:I23)</f>
        <v>319.2</v>
      </c>
      <c r="J24" s="95"/>
      <c r="K24" s="47">
        <v>131.19999999999999</v>
      </c>
      <c r="L24" s="116">
        <f>MROUND(K24*10.764,1)</f>
        <v>1412</v>
      </c>
      <c r="M24" s="112"/>
      <c r="N24" s="95"/>
      <c r="O24" s="111"/>
      <c r="P24" s="63"/>
      <c r="Q24" s="63"/>
      <c r="R24" s="1"/>
      <c r="S24" s="1"/>
      <c r="T24" s="1"/>
    </row>
    <row r="25" spans="1:20" ht="20.100000000000001" customHeight="1">
      <c r="A25" s="24"/>
      <c r="B25" s="2" t="s">
        <v>13</v>
      </c>
      <c r="C25" s="32">
        <f>C4</f>
        <v>7862500</v>
      </c>
      <c r="D25" s="32"/>
      <c r="E25" s="118"/>
      <c r="F25" s="128"/>
      <c r="G25" s="80"/>
      <c r="H25" s="81"/>
      <c r="I25" s="94"/>
      <c r="J25" s="105"/>
      <c r="K25" s="47"/>
      <c r="L25" s="116"/>
      <c r="M25" s="112"/>
      <c r="N25" s="95"/>
      <c r="O25" s="111"/>
      <c r="P25" s="63"/>
      <c r="Q25" s="1"/>
      <c r="R25" s="1"/>
      <c r="S25" s="1"/>
      <c r="T25" s="1"/>
    </row>
    <row r="26" spans="1:20" ht="20.100000000000001" customHeight="1">
      <c r="A26" s="24"/>
      <c r="B26" s="2" t="s">
        <v>14</v>
      </c>
      <c r="C26" s="32">
        <f>N12</f>
        <v>566100</v>
      </c>
      <c r="D26" s="32"/>
      <c r="E26" s="101"/>
      <c r="F26" s="130"/>
      <c r="G26" s="80"/>
      <c r="H26" s="80">
        <f>11.5*18</f>
        <v>207</v>
      </c>
      <c r="I26" s="94"/>
      <c r="J26" s="105"/>
      <c r="K26" s="47"/>
      <c r="L26" s="116"/>
      <c r="M26" s="112"/>
      <c r="N26" s="95"/>
      <c r="O26" s="111"/>
      <c r="P26" s="63"/>
      <c r="Q26" s="1"/>
      <c r="R26" s="1"/>
      <c r="S26" s="1"/>
      <c r="T26" s="1"/>
    </row>
    <row r="27" spans="1:20" ht="20.100000000000001" customHeight="1">
      <c r="A27" s="24"/>
      <c r="B27" s="2" t="s">
        <v>20</v>
      </c>
      <c r="C27" s="32">
        <f>C17</f>
        <v>0</v>
      </c>
      <c r="D27" s="32"/>
      <c r="E27" s="118"/>
      <c r="H27">
        <v>925</v>
      </c>
      <c r="I27" s="142"/>
      <c r="J27" s="105"/>
      <c r="K27" s="47"/>
      <c r="L27" s="69"/>
      <c r="M27" s="97"/>
      <c r="N27" s="96"/>
      <c r="O27" s="137"/>
      <c r="P27" s="63"/>
      <c r="Q27" s="1"/>
      <c r="R27" s="1"/>
      <c r="S27" s="1"/>
      <c r="T27" s="1"/>
    </row>
    <row r="28" spans="1:20" ht="20.100000000000001" customHeight="1">
      <c r="A28" s="1"/>
      <c r="B28" s="2" t="s">
        <v>12</v>
      </c>
      <c r="C28" s="32">
        <f>C22</f>
        <v>0</v>
      </c>
      <c r="D28" s="106"/>
      <c r="E28" s="118"/>
      <c r="H28">
        <f>H27/1.5</f>
        <v>616.66666666666663</v>
      </c>
      <c r="I28">
        <f>H27*50%</f>
        <v>462.5</v>
      </c>
      <c r="J28" s="21"/>
      <c r="K28" s="47">
        <f>208+20</f>
        <v>228</v>
      </c>
      <c r="L28" s="15"/>
      <c r="M28" s="112"/>
      <c r="N28" s="95"/>
      <c r="O28" s="95"/>
      <c r="P28" s="122"/>
      <c r="Q28" s="1"/>
      <c r="R28" s="1"/>
      <c r="S28" s="1"/>
      <c r="T28" s="1"/>
    </row>
    <row r="29" spans="1:20" ht="20.100000000000001" customHeight="1">
      <c r="A29" s="1"/>
      <c r="B29" s="10" t="s">
        <v>8</v>
      </c>
      <c r="C29" s="39">
        <f>C25+C26+C27+C28</f>
        <v>8428600</v>
      </c>
      <c r="D29" s="45"/>
      <c r="E29" s="89"/>
      <c r="F29" s="119"/>
      <c r="G29" s="122"/>
      <c r="H29" s="122">
        <f>H28+202</f>
        <v>818.66666666666663</v>
      </c>
      <c r="I29" s="132"/>
      <c r="J29" s="97"/>
      <c r="K29" s="47"/>
      <c r="L29" s="73"/>
      <c r="M29" s="112"/>
      <c r="N29" s="95"/>
      <c r="O29" s="138"/>
      <c r="P29" s="63"/>
      <c r="Q29" s="1"/>
      <c r="R29" s="1"/>
      <c r="S29" s="1"/>
      <c r="T29" s="1"/>
    </row>
    <row r="30" spans="1:20" ht="20.100000000000001" customHeight="1">
      <c r="A30" s="1"/>
      <c r="B30" s="10" t="s">
        <v>9</v>
      </c>
      <c r="C30" s="39">
        <f>MROUND(C29*95%,1)</f>
        <v>8007170</v>
      </c>
      <c r="D30" s="107"/>
      <c r="E30" s="72"/>
      <c r="F30" s="119"/>
      <c r="G30" s="122"/>
      <c r="H30" s="87"/>
      <c r="I30" s="132"/>
      <c r="J30" s="21"/>
      <c r="K30" s="47"/>
      <c r="L30" s="15"/>
      <c r="N30" s="95"/>
      <c r="O30" s="95"/>
      <c r="P30" s="63"/>
      <c r="Q30" s="1"/>
      <c r="R30" s="1"/>
      <c r="S30" s="1"/>
      <c r="T30" s="1"/>
    </row>
    <row r="31" spans="1:20" ht="20.100000000000001" customHeight="1">
      <c r="A31" s="1"/>
      <c r="B31" s="10" t="s">
        <v>10</v>
      </c>
      <c r="C31" s="39">
        <f>MROUND(C29*80%,1)</f>
        <v>6742880</v>
      </c>
      <c r="D31" s="39"/>
      <c r="E31" s="1"/>
      <c r="F31" s="74"/>
      <c r="G31" s="54"/>
      <c r="H31" s="14"/>
      <c r="I31" s="142"/>
      <c r="K31" s="120"/>
      <c r="L31" s="1"/>
      <c r="N31" s="95"/>
      <c r="O31" s="95"/>
      <c r="P31" s="63"/>
      <c r="Q31" s="1"/>
      <c r="R31" s="1"/>
      <c r="S31" s="1"/>
      <c r="T31" s="1"/>
    </row>
    <row r="32" spans="1:20" ht="20.100000000000001" customHeight="1">
      <c r="A32" s="1"/>
      <c r="B32" s="10" t="s">
        <v>23</v>
      </c>
      <c r="C32" s="39">
        <f>O12</f>
        <v>1665000</v>
      </c>
      <c r="D32" s="45">
        <f>C32*85%</f>
        <v>1415250</v>
      </c>
      <c r="J32" s="104"/>
      <c r="K32" s="139"/>
      <c r="L32" s="48"/>
      <c r="M32" s="72"/>
      <c r="N32" s="72"/>
      <c r="O32" s="141"/>
      <c r="P32" s="123"/>
      <c r="Q32" s="1"/>
      <c r="R32" s="1"/>
      <c r="S32" s="1"/>
      <c r="T32" s="1"/>
    </row>
    <row r="33" spans="1:20" ht="20.100000000000001" customHeight="1">
      <c r="A33" s="1"/>
      <c r="B33" s="2"/>
      <c r="C33" s="1"/>
      <c r="D33" s="1"/>
      <c r="E33" s="40"/>
      <c r="F33" s="128"/>
      <c r="J33" s="21"/>
      <c r="K33" s="47"/>
      <c r="L33" s="49"/>
      <c r="M33" s="113"/>
      <c r="N33" s="108"/>
      <c r="O33" s="114"/>
      <c r="P33" s="63"/>
      <c r="Q33" s="6"/>
      <c r="R33" s="1"/>
      <c r="S33" s="1"/>
      <c r="T33" s="1"/>
    </row>
    <row r="34" spans="1:20" ht="20.100000000000001" customHeight="1">
      <c r="A34" s="1"/>
      <c r="B34" s="2"/>
      <c r="C34" s="1"/>
      <c r="D34" s="1"/>
      <c r="E34" s="1"/>
      <c r="F34" s="128"/>
      <c r="G34" s="54"/>
      <c r="H34">
        <f>925*60%</f>
        <v>555</v>
      </c>
      <c r="K34" s="120"/>
      <c r="L34" s="49"/>
      <c r="M34" s="115"/>
      <c r="N34" s="114"/>
      <c r="O34" s="114"/>
      <c r="P34" s="63"/>
      <c r="Q34" s="1"/>
      <c r="R34" s="1"/>
      <c r="S34" s="1"/>
      <c r="T34" s="1"/>
    </row>
    <row r="35" spans="1:20" ht="20.100000000000001" customHeight="1">
      <c r="A35" s="1"/>
      <c r="B35" s="2"/>
      <c r="C35" s="1"/>
      <c r="D35" s="1"/>
      <c r="E35" s="48"/>
      <c r="F35" s="133"/>
      <c r="G35" s="54"/>
      <c r="K35" s="120"/>
      <c r="L35" s="48"/>
      <c r="M35" s="115"/>
      <c r="N35" s="114"/>
      <c r="O35" s="114"/>
      <c r="P35" s="63"/>
      <c r="Q35" s="1"/>
      <c r="R35" s="1"/>
      <c r="S35" s="1"/>
      <c r="T35" s="1"/>
    </row>
    <row r="36" spans="1:20" ht="20.100000000000001" customHeight="1">
      <c r="A36" s="1"/>
      <c r="B36" s="2"/>
      <c r="C36" s="1"/>
      <c r="D36" s="1"/>
      <c r="E36" s="49"/>
      <c r="F36" s="133"/>
      <c r="G36" s="54"/>
      <c r="H36" s="103"/>
      <c r="I36" s="21"/>
      <c r="J36" s="104"/>
      <c r="K36" s="98"/>
      <c r="L36" s="1"/>
      <c r="M36" s="6"/>
      <c r="N36" s="6"/>
      <c r="O36" s="21"/>
      <c r="P36" s="54"/>
      <c r="Q36" s="1"/>
      <c r="R36" s="1"/>
      <c r="S36" s="1"/>
      <c r="T36" s="1"/>
    </row>
    <row r="37" spans="1:20" ht="20.100000000000001" customHeight="1">
      <c r="A37" s="1"/>
      <c r="B37" s="2"/>
      <c r="C37" s="1"/>
      <c r="D37" s="1"/>
      <c r="E37" s="100"/>
      <c r="F37" s="134"/>
      <c r="G37" s="48"/>
      <c r="H37" s="103"/>
      <c r="I37" s="21"/>
      <c r="J37" s="104"/>
      <c r="K37" s="98"/>
      <c r="L37" s="23"/>
      <c r="M37" s="49"/>
      <c r="N37" s="6"/>
      <c r="O37" s="54"/>
      <c r="P37" s="76"/>
      <c r="Q37" s="1"/>
      <c r="R37" s="1"/>
      <c r="S37" s="1"/>
      <c r="T37" s="1"/>
    </row>
    <row r="38" spans="1:20" ht="20.100000000000001" customHeight="1">
      <c r="A38" s="1"/>
      <c r="B38" s="2"/>
      <c r="C38" s="70"/>
      <c r="D38" s="1"/>
      <c r="G38" s="49"/>
      <c r="H38" s="110"/>
      <c r="I38" s="96"/>
      <c r="J38" s="97"/>
      <c r="K38" s="76"/>
      <c r="L38" s="23"/>
      <c r="M38" s="6"/>
      <c r="N38" s="6"/>
      <c r="O38" s="22"/>
      <c r="P38" s="1"/>
      <c r="Q38" s="1"/>
      <c r="R38" s="1"/>
      <c r="S38" s="1"/>
      <c r="T38" s="1"/>
    </row>
    <row r="39" spans="1:20" ht="16.5">
      <c r="A39" s="1"/>
      <c r="B39" s="2"/>
      <c r="C39" s="13"/>
      <c r="D39" s="1"/>
      <c r="F39" s="16"/>
      <c r="G39" s="54"/>
      <c r="H39" s="54"/>
      <c r="I39" s="142"/>
      <c r="J39" s="108"/>
      <c r="K39" s="121"/>
      <c r="L39" s="23"/>
      <c r="M39" s="6"/>
      <c r="N39" s="6"/>
      <c r="O39" s="22"/>
      <c r="P39" s="1"/>
      <c r="Q39" s="1"/>
      <c r="R39" s="1"/>
      <c r="S39" s="1"/>
      <c r="T39" s="1"/>
    </row>
    <row r="40" spans="1:20" ht="16.5">
      <c r="A40" s="1"/>
      <c r="B40" s="2"/>
      <c r="C40" s="1"/>
      <c r="D40" s="1"/>
      <c r="E40" s="1"/>
      <c r="F40" s="16"/>
      <c r="G40" s="54"/>
      <c r="H40" s="21"/>
      <c r="I40" s="96"/>
      <c r="L40" s="64"/>
      <c r="M40" s="6"/>
      <c r="N40" s="6"/>
      <c r="O40" s="22"/>
      <c r="P40" s="1"/>
      <c r="Q40" s="1"/>
      <c r="R40" s="1"/>
      <c r="S40" s="1"/>
      <c r="T40" s="1"/>
    </row>
    <row r="41" spans="1:20" ht="16.5">
      <c r="A41" s="1"/>
      <c r="B41" s="2"/>
      <c r="C41" s="1"/>
      <c r="D41" s="1"/>
      <c r="E41" s="1"/>
      <c r="F41" s="16"/>
      <c r="G41" s="54"/>
      <c r="H41" s="54"/>
      <c r="I41" s="76"/>
      <c r="L41" s="23"/>
      <c r="M41" s="6"/>
      <c r="N41" s="6"/>
      <c r="O41" s="22"/>
      <c r="P41" s="1"/>
      <c r="Q41" s="1"/>
      <c r="R41" s="1"/>
      <c r="S41" s="1"/>
      <c r="T41" s="1"/>
    </row>
    <row r="42" spans="1:20" ht="16.5">
      <c r="A42" s="1"/>
      <c r="B42" s="2"/>
      <c r="C42" s="1"/>
      <c r="D42" s="1"/>
      <c r="E42" s="1"/>
      <c r="F42" s="16"/>
      <c r="G42" s="54"/>
      <c r="H42" s="54"/>
      <c r="I42" s="142"/>
      <c r="J42" s="97"/>
      <c r="K42" s="6"/>
      <c r="L42" s="64"/>
      <c r="M42" s="6"/>
      <c r="N42" s="6"/>
      <c r="O42" s="6"/>
      <c r="P42" s="1"/>
      <c r="Q42" s="1"/>
      <c r="R42" s="1"/>
      <c r="S42" s="1"/>
      <c r="T42" s="1"/>
    </row>
    <row r="43" spans="1:20" ht="16.5">
      <c r="A43" s="1"/>
      <c r="B43" s="2"/>
      <c r="C43" s="1"/>
      <c r="D43" s="1"/>
      <c r="E43" s="1"/>
      <c r="F43" s="16"/>
      <c r="G43" s="54"/>
      <c r="H43" s="54"/>
      <c r="I43" s="54"/>
      <c r="J43" s="97"/>
      <c r="K43" s="6"/>
      <c r="L43" s="23"/>
      <c r="M43" s="6"/>
      <c r="N43" s="6"/>
      <c r="O43" s="6"/>
      <c r="P43" s="1"/>
      <c r="Q43" s="1"/>
      <c r="R43" s="1"/>
      <c r="S43" s="1"/>
      <c r="T43" s="1"/>
    </row>
    <row r="44" spans="1:20" ht="16.5">
      <c r="A44" s="1"/>
      <c r="B44" s="2"/>
      <c r="C44" s="1"/>
      <c r="D44" s="1"/>
      <c r="E44" s="1"/>
      <c r="F44" s="16"/>
      <c r="G44" s="75"/>
      <c r="H44" s="54"/>
      <c r="I44" s="76"/>
      <c r="J44" s="48"/>
      <c r="K44" s="51"/>
      <c r="L44" s="23"/>
      <c r="M44" s="6"/>
      <c r="N44" s="6"/>
      <c r="O44" s="6"/>
      <c r="P44" s="1"/>
      <c r="Q44" s="1"/>
      <c r="R44" s="1"/>
      <c r="S44" s="1"/>
      <c r="T44" s="1"/>
    </row>
    <row r="45" spans="1:20" ht="16.5">
      <c r="A45" s="1"/>
      <c r="B45" s="1"/>
      <c r="C45" s="1"/>
      <c r="D45" s="1"/>
      <c r="E45" s="1"/>
      <c r="F45" s="16"/>
      <c r="G45" s="77"/>
      <c r="H45" s="78"/>
      <c r="I45" s="76"/>
      <c r="J45" s="49"/>
      <c r="K45" s="6"/>
      <c r="L45" s="1"/>
      <c r="M45" s="6"/>
      <c r="N45" s="6"/>
      <c r="O45" s="6"/>
      <c r="P45" s="1"/>
      <c r="Q45" s="1"/>
      <c r="R45" s="1"/>
      <c r="S45" s="1"/>
      <c r="T45" s="1"/>
    </row>
    <row r="46" spans="1:20" ht="16.5">
      <c r="A46" s="1"/>
      <c r="B46" s="1"/>
      <c r="C46" s="1"/>
      <c r="D46" s="1"/>
      <c r="E46" s="1"/>
      <c r="F46" s="73"/>
      <c r="G46" s="80"/>
      <c r="H46" s="54"/>
      <c r="I46" s="104"/>
      <c r="J46" s="49"/>
      <c r="K46" s="6"/>
      <c r="L46" s="1"/>
      <c r="M46" s="6"/>
      <c r="N46" s="6"/>
      <c r="O46" s="6"/>
      <c r="P46" s="1"/>
      <c r="Q46" s="1"/>
      <c r="R46" s="1"/>
      <c r="S46" s="1"/>
      <c r="T46" s="1"/>
    </row>
    <row r="47" spans="1:20" ht="16.5">
      <c r="A47" s="1"/>
      <c r="B47" s="1"/>
      <c r="C47" s="1"/>
      <c r="D47" s="1"/>
      <c r="E47" s="1"/>
      <c r="F47" s="42"/>
      <c r="G47" s="54"/>
      <c r="H47" s="131"/>
      <c r="I47" s="21"/>
      <c r="J47" s="49"/>
      <c r="K47" s="6"/>
      <c r="L47" s="1"/>
      <c r="M47" s="6"/>
      <c r="N47" s="6"/>
      <c r="O47" s="6"/>
      <c r="P47" s="1"/>
      <c r="Q47" s="1"/>
      <c r="R47" s="1"/>
      <c r="S47" s="1"/>
      <c r="T47" s="1"/>
    </row>
    <row r="48" spans="1:20" ht="16.5">
      <c r="A48" s="1"/>
      <c r="B48" s="1"/>
      <c r="C48" s="1"/>
      <c r="D48" s="1"/>
      <c r="E48" s="1"/>
      <c r="F48" s="74"/>
      <c r="G48" s="74"/>
      <c r="H48" s="78"/>
      <c r="I48" s="143"/>
      <c r="J48" s="49"/>
      <c r="K48" s="6"/>
      <c r="L48" s="1"/>
      <c r="M48" s="6"/>
      <c r="N48" s="6"/>
      <c r="O48" s="6"/>
      <c r="P48" s="1"/>
      <c r="Q48" s="1"/>
      <c r="R48" s="1"/>
      <c r="S48" s="1"/>
      <c r="T48" s="1"/>
    </row>
    <row r="49" spans="1:20" ht="16.5">
      <c r="A49" s="1"/>
      <c r="B49" s="1"/>
      <c r="C49" s="1"/>
      <c r="D49" s="1"/>
      <c r="E49" s="1"/>
      <c r="J49" s="49"/>
      <c r="K49" s="6"/>
      <c r="L49" s="1"/>
      <c r="M49" s="6"/>
      <c r="N49" s="6"/>
      <c r="O49" s="6"/>
      <c r="P49" s="1"/>
      <c r="Q49" s="1"/>
      <c r="R49" s="1"/>
      <c r="S49" s="1"/>
      <c r="T49" s="1"/>
    </row>
    <row r="50" spans="1:20" ht="16.5">
      <c r="A50" s="1"/>
      <c r="B50" s="1"/>
      <c r="C50" s="1"/>
      <c r="D50" s="1"/>
      <c r="E50" s="1"/>
      <c r="J50" s="49"/>
      <c r="K50" s="6"/>
      <c r="L50" s="1"/>
      <c r="M50" s="6"/>
      <c r="N50" s="6"/>
      <c r="O50" s="6"/>
      <c r="P50" s="1"/>
      <c r="Q50" s="1"/>
      <c r="R50" s="1"/>
      <c r="S50" s="1"/>
      <c r="T50" s="1"/>
    </row>
    <row r="51" spans="1:20" ht="16.5">
      <c r="A51" s="1"/>
      <c r="B51" s="1"/>
      <c r="C51" s="1"/>
      <c r="D51" s="1"/>
      <c r="E51" s="1"/>
      <c r="J51" s="49"/>
      <c r="K51" s="6"/>
      <c r="L51" s="1"/>
      <c r="M51" s="6"/>
      <c r="N51" s="6"/>
      <c r="O51" s="6"/>
      <c r="P51" s="1"/>
      <c r="Q51" s="1"/>
      <c r="R51" s="1"/>
      <c r="S51" s="1"/>
      <c r="T51" s="1"/>
    </row>
    <row r="52" spans="1:20" ht="16.5">
      <c r="A52" s="1"/>
      <c r="B52" s="1"/>
      <c r="C52" s="1"/>
      <c r="D52" s="1"/>
      <c r="E52" s="1"/>
      <c r="F52" s="16"/>
      <c r="G52" s="80"/>
      <c r="H52" s="81"/>
      <c r="I52" s="54"/>
      <c r="J52" s="49"/>
      <c r="K52" s="6"/>
      <c r="L52" s="1"/>
      <c r="M52" s="6"/>
      <c r="N52" s="6"/>
      <c r="O52" s="6"/>
      <c r="P52" s="1"/>
      <c r="Q52" s="1"/>
      <c r="R52" s="1"/>
      <c r="S52" s="1"/>
      <c r="T52" s="1"/>
    </row>
    <row r="53" spans="1:20" ht="16.5">
      <c r="A53" s="1"/>
      <c r="B53" s="1"/>
      <c r="C53" s="1"/>
      <c r="D53" s="1"/>
      <c r="E53" s="1"/>
      <c r="F53" s="16"/>
      <c r="G53" s="80"/>
      <c r="H53" s="81"/>
      <c r="I53" s="54"/>
      <c r="J53" s="52"/>
      <c r="K53" s="6"/>
      <c r="L53" s="1"/>
      <c r="M53" s="6"/>
      <c r="N53" s="6"/>
      <c r="O53" s="6"/>
      <c r="P53" s="1"/>
      <c r="Q53" s="1"/>
      <c r="R53" s="1"/>
      <c r="S53" s="1"/>
      <c r="T53" s="1"/>
    </row>
    <row r="54" spans="1:20" ht="16.5">
      <c r="A54" s="1"/>
      <c r="B54" s="1"/>
      <c r="C54" s="1"/>
      <c r="D54" s="1"/>
      <c r="E54" s="1"/>
      <c r="F54" s="16"/>
      <c r="G54" s="81"/>
      <c r="H54" s="81"/>
      <c r="I54" s="54"/>
      <c r="J54" s="49"/>
      <c r="K54" s="6"/>
      <c r="L54" s="1"/>
      <c r="M54" s="6"/>
      <c r="N54" s="6"/>
      <c r="O54" s="6"/>
      <c r="P54" s="1"/>
      <c r="Q54" s="1"/>
      <c r="R54" s="1"/>
      <c r="S54" s="1"/>
      <c r="T54" s="1"/>
    </row>
    <row r="55" spans="1:20" ht="16.5">
      <c r="A55" s="1"/>
      <c r="B55" s="1"/>
      <c r="C55" s="1"/>
      <c r="D55" s="1"/>
      <c r="E55" s="1"/>
      <c r="F55" s="16"/>
      <c r="G55" s="81"/>
      <c r="H55" s="81"/>
      <c r="I55" s="54"/>
      <c r="J55" s="49"/>
      <c r="K55" s="6"/>
      <c r="L55" s="1"/>
      <c r="M55" s="6"/>
      <c r="N55" s="6"/>
      <c r="O55" s="6"/>
      <c r="P55" s="1"/>
      <c r="Q55" s="1"/>
      <c r="R55" s="1"/>
      <c r="S55" s="1"/>
      <c r="T55" s="1"/>
    </row>
    <row r="56" spans="1:20" ht="16.5">
      <c r="A56" s="1"/>
      <c r="B56" s="1"/>
      <c r="C56" s="1"/>
      <c r="D56" s="1"/>
      <c r="E56" s="1"/>
      <c r="F56" s="16"/>
      <c r="G56" s="81"/>
      <c r="H56" s="82"/>
      <c r="I56" s="54"/>
      <c r="J56" s="40"/>
      <c r="K56" s="6"/>
      <c r="L56" s="1"/>
      <c r="M56" s="6"/>
      <c r="N56" s="6"/>
      <c r="O56" s="6"/>
      <c r="P56" s="1"/>
      <c r="Q56" s="1"/>
      <c r="R56" s="1"/>
      <c r="S56" s="1"/>
      <c r="T56" s="1"/>
    </row>
    <row r="57" spans="1:20" ht="16.5">
      <c r="A57" s="1"/>
      <c r="B57" s="1"/>
      <c r="C57" s="1"/>
      <c r="D57" s="1"/>
      <c r="E57" s="1"/>
      <c r="F57" s="16"/>
      <c r="G57" s="81"/>
      <c r="H57" s="82"/>
      <c r="I57" s="54"/>
      <c r="J57" s="1"/>
      <c r="K57" s="6"/>
      <c r="L57" s="1"/>
      <c r="M57" s="6"/>
      <c r="N57" s="6"/>
      <c r="O57" s="6"/>
      <c r="P57" s="1"/>
      <c r="Q57" s="1"/>
      <c r="R57" s="1"/>
      <c r="S57" s="1"/>
      <c r="T57" s="1"/>
    </row>
    <row r="58" spans="1:20" ht="16.5">
      <c r="A58" s="1"/>
      <c r="B58" s="1"/>
      <c r="C58" s="1"/>
      <c r="D58" s="1"/>
      <c r="E58" s="1"/>
      <c r="F58" s="16"/>
      <c r="G58" s="81"/>
      <c r="H58" s="82"/>
      <c r="I58" s="54"/>
      <c r="J58" s="1"/>
      <c r="K58" s="6"/>
      <c r="L58" s="1"/>
      <c r="M58" s="6"/>
      <c r="N58" s="6"/>
      <c r="O58" s="6"/>
      <c r="P58" s="1"/>
      <c r="Q58" s="1"/>
      <c r="R58" s="1"/>
      <c r="S58" s="1"/>
      <c r="T58" s="1"/>
    </row>
    <row r="59" spans="1:20" ht="16.5">
      <c r="A59" s="1"/>
      <c r="B59" s="1"/>
      <c r="C59" s="1"/>
      <c r="D59" s="1"/>
      <c r="E59" s="1"/>
      <c r="F59" s="16"/>
      <c r="G59" s="81"/>
      <c r="H59" s="82"/>
      <c r="I59" s="54"/>
      <c r="J59" s="1"/>
      <c r="K59" s="6"/>
      <c r="L59" s="1"/>
      <c r="M59" s="6"/>
      <c r="N59" s="6"/>
      <c r="O59" s="6"/>
      <c r="P59" s="1"/>
      <c r="Q59" s="1"/>
      <c r="R59" s="1"/>
      <c r="S59" s="1"/>
      <c r="T59" s="1"/>
    </row>
    <row r="60" spans="1:20" ht="16.5">
      <c r="A60" s="1"/>
      <c r="B60" s="1"/>
      <c r="C60" s="1"/>
      <c r="D60" s="1"/>
      <c r="E60" s="1"/>
      <c r="F60" s="16"/>
      <c r="G60" s="81"/>
      <c r="H60" s="83"/>
      <c r="I60" s="54"/>
      <c r="J60" s="49"/>
      <c r="K60" s="50"/>
      <c r="L60" s="1"/>
      <c r="M60" s="6"/>
      <c r="N60" s="6"/>
      <c r="O60" s="6"/>
      <c r="P60" s="1"/>
      <c r="Q60" s="1"/>
      <c r="R60" s="1"/>
      <c r="S60" s="1"/>
      <c r="T60" s="1"/>
    </row>
    <row r="61" spans="1:20" ht="16.5">
      <c r="A61" s="1"/>
      <c r="B61" s="1"/>
      <c r="C61" s="1"/>
      <c r="D61" s="1"/>
      <c r="E61" s="1"/>
      <c r="F61" s="84"/>
      <c r="G61" s="81"/>
      <c r="H61" s="83"/>
      <c r="I61" s="54"/>
      <c r="J61" s="49"/>
      <c r="K61" s="50"/>
      <c r="L61" s="1"/>
      <c r="M61" s="6"/>
      <c r="N61" s="6"/>
      <c r="O61" s="6"/>
      <c r="P61" s="1"/>
      <c r="Q61" s="1"/>
      <c r="R61" s="1"/>
      <c r="S61" s="1"/>
      <c r="T61" s="1"/>
    </row>
    <row r="62" spans="1:20" ht="16.5">
      <c r="A62" s="1"/>
      <c r="B62" s="1"/>
      <c r="C62" s="1"/>
      <c r="D62" s="1"/>
      <c r="E62" s="1"/>
      <c r="F62" s="84"/>
      <c r="G62" s="81"/>
      <c r="H62" s="83"/>
      <c r="I62" s="54"/>
      <c r="J62" s="48"/>
      <c r="K62" s="51"/>
      <c r="L62" s="1"/>
      <c r="M62" s="6"/>
      <c r="N62" s="6"/>
      <c r="O62" s="6"/>
      <c r="P62" s="1"/>
      <c r="Q62" s="1"/>
      <c r="R62" s="1"/>
      <c r="S62" s="1"/>
      <c r="T62" s="1"/>
    </row>
    <row r="63" spans="1:20" ht="16.5">
      <c r="A63" s="1"/>
      <c r="B63" s="1"/>
      <c r="C63" s="1"/>
      <c r="D63" s="1"/>
      <c r="E63" s="1"/>
      <c r="F63" s="84"/>
      <c r="G63" s="80"/>
      <c r="H63" s="83"/>
      <c r="I63" s="54"/>
      <c r="J63" s="48"/>
      <c r="K63" s="6"/>
      <c r="L63" s="1"/>
      <c r="M63" s="6"/>
      <c r="N63" s="6"/>
      <c r="O63" s="6"/>
      <c r="P63" s="1"/>
      <c r="Q63" s="1"/>
      <c r="R63" s="1"/>
      <c r="S63" s="1"/>
      <c r="T63" s="1"/>
    </row>
    <row r="64" spans="1:20" ht="16.5">
      <c r="A64" s="1"/>
      <c r="B64" s="1"/>
      <c r="C64" s="1"/>
      <c r="D64" s="1"/>
      <c r="E64" s="1"/>
      <c r="F64" s="84"/>
      <c r="G64" s="80"/>
      <c r="H64" s="74"/>
      <c r="I64" s="54"/>
      <c r="J64" s="48"/>
      <c r="K64" s="6"/>
      <c r="L64" s="1"/>
      <c r="M64" s="6"/>
      <c r="N64" s="6"/>
      <c r="O64" s="6"/>
      <c r="P64" s="1"/>
      <c r="Q64" s="1"/>
      <c r="R64" s="1"/>
      <c r="S64" s="1"/>
      <c r="T64" s="1"/>
    </row>
    <row r="65" spans="1:20" ht="16.5">
      <c r="A65" s="1"/>
      <c r="B65" s="1"/>
      <c r="C65" s="1"/>
      <c r="D65" s="1"/>
      <c r="E65" s="1"/>
      <c r="F65" s="84"/>
      <c r="G65" s="80"/>
      <c r="H65" s="74"/>
      <c r="I65" s="54"/>
      <c r="J65" s="49"/>
      <c r="K65" s="6"/>
      <c r="L65" s="1"/>
      <c r="M65" s="6"/>
      <c r="N65" s="6"/>
      <c r="O65" s="6"/>
      <c r="P65" s="1"/>
      <c r="Q65" s="1"/>
      <c r="R65" s="1"/>
      <c r="S65" s="1"/>
      <c r="T65" s="1"/>
    </row>
    <row r="66" spans="1:20" ht="16.5">
      <c r="A66" s="1"/>
      <c r="B66" s="1"/>
      <c r="C66" s="1"/>
      <c r="D66" s="1"/>
      <c r="E66" s="1"/>
      <c r="F66" s="84"/>
      <c r="G66" s="80"/>
      <c r="H66" s="74"/>
      <c r="I66" s="54"/>
      <c r="J66" s="49"/>
      <c r="K66" s="6"/>
      <c r="L66" s="1"/>
      <c r="M66" s="6"/>
      <c r="N66" s="6"/>
      <c r="O66" s="6"/>
      <c r="P66" s="1"/>
      <c r="Q66" s="1"/>
      <c r="R66" s="1"/>
      <c r="S66" s="1"/>
      <c r="T66" s="1"/>
    </row>
    <row r="67" spans="1:20" ht="16.5">
      <c r="A67" s="1"/>
      <c r="B67" s="1"/>
      <c r="C67" s="1"/>
      <c r="D67" s="1"/>
      <c r="E67" s="1"/>
      <c r="F67" s="84"/>
      <c r="G67" s="80"/>
      <c r="H67" s="74"/>
      <c r="I67" s="54"/>
      <c r="J67" s="49"/>
      <c r="K67" s="6"/>
      <c r="L67" s="1"/>
      <c r="M67" s="6"/>
      <c r="N67" s="6"/>
      <c r="O67" s="6"/>
      <c r="P67" s="1"/>
      <c r="Q67" s="1"/>
      <c r="R67" s="1"/>
      <c r="S67" s="1"/>
      <c r="T67" s="1"/>
    </row>
    <row r="68" spans="1:20" ht="16.5">
      <c r="A68" s="1"/>
      <c r="B68" s="1"/>
      <c r="C68" s="1"/>
      <c r="D68" s="1"/>
      <c r="E68" s="1"/>
      <c r="F68" s="85"/>
      <c r="G68" s="86"/>
      <c r="H68" s="78"/>
      <c r="I68" s="88"/>
      <c r="J68" s="52"/>
      <c r="K68" s="6"/>
      <c r="L68" s="1"/>
      <c r="M68" s="6"/>
      <c r="N68" s="6"/>
      <c r="O68" s="6"/>
      <c r="P68" s="1"/>
      <c r="Q68" s="1"/>
      <c r="R68" s="1"/>
      <c r="S68" s="1"/>
      <c r="T68" s="1"/>
    </row>
    <row r="69" spans="1:20" ht="16.5">
      <c r="A69" s="1"/>
      <c r="B69" s="1"/>
      <c r="C69" s="1"/>
      <c r="D69" s="1"/>
      <c r="E69" s="1"/>
      <c r="F69" s="85"/>
      <c r="G69" s="54"/>
      <c r="H69" s="54"/>
      <c r="I69" s="54"/>
      <c r="J69" s="49"/>
      <c r="K69" s="6"/>
      <c r="L69" s="1"/>
      <c r="M69" s="6"/>
      <c r="N69" s="6"/>
      <c r="O69" s="6"/>
      <c r="P69" s="1"/>
      <c r="Q69" s="1"/>
      <c r="R69" s="1"/>
      <c r="S69" s="1"/>
      <c r="T69" s="1"/>
    </row>
    <row r="70" spans="1:20" ht="16.5">
      <c r="F70" s="72"/>
      <c r="G70" s="78"/>
      <c r="H70" s="87"/>
      <c r="I70" s="54"/>
    </row>
    <row r="71" spans="1:20">
      <c r="I71" s="79"/>
    </row>
    <row r="73" spans="1:20" ht="16.5">
      <c r="F73" s="74"/>
    </row>
    <row r="74" spans="1:20">
      <c r="F74" s="72"/>
      <c r="G74" s="72"/>
      <c r="H74" s="72"/>
      <c r="I74" s="89"/>
    </row>
    <row r="75" spans="1:20">
      <c r="F75" s="72"/>
      <c r="G75" s="72"/>
      <c r="H75" s="72"/>
      <c r="I75" s="89"/>
    </row>
    <row r="76" spans="1:20" ht="16.5">
      <c r="F76" s="72"/>
      <c r="G76" s="77"/>
      <c r="H76" s="77"/>
      <c r="I76" s="89"/>
    </row>
    <row r="77" spans="1:20" ht="16.5">
      <c r="G77" s="49"/>
      <c r="H77" s="49"/>
      <c r="I77" s="49"/>
    </row>
    <row r="78" spans="1:20" ht="16.5">
      <c r="G78" s="49"/>
      <c r="H78" s="49"/>
      <c r="I78" s="49"/>
    </row>
  </sheetData>
  <mergeCells count="2">
    <mergeCell ref="B14:C14"/>
    <mergeCell ref="B19:C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A47" sqref="A4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2024-01-09T11:43:52Z</dcterms:modified>
</cp:coreProperties>
</file>