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BOM\Vashi Turbhe\Vanita H Goradia\"/>
    </mc:Choice>
  </mc:AlternateContent>
  <xr:revisionPtr revIDLastSave="0" documentId="13_ncr:1_{5089340F-6DB6-4C50-B354-DFFF0E021CC9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5" i="25" l="1"/>
  <c r="C4" i="25"/>
  <c r="C3" i="25"/>
  <c r="Q2" i="4"/>
  <c r="Q3" i="4"/>
  <c r="B3" i="4" s="1"/>
  <c r="C3" i="4" s="1"/>
  <c r="D3" i="4" s="1"/>
  <c r="Q4" i="4"/>
  <c r="B4" i="4" s="1"/>
  <c r="C4" i="4" s="1"/>
  <c r="D4" i="4" s="1"/>
  <c r="Q5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<sst xmlns="http://schemas.openxmlformats.org/spreadsheetml/2006/main" count="127" uniqueCount="86">
  <si>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</si>
  <si>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</si>
  <si>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</si>
  <si>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</si>
  <si>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</si>
  <si>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</si>
  <si>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</si>
  <si>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</si>
  <si>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</si>
  <si>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</si>
  <si>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</si>
  <si>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</si>
  <si>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</si>
  <si>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</si>
  <si>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</si>
  <si>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</si>
  <si>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</si>
  <si>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</si>
  <si>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</si>
  <si>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</si>
  <si>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</si>
  <si>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</si>
  <si>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</si>
  <si>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</si>
  <si>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</si>
  <si>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</si>
  <si>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</si>
  <si>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</si>
  <si>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</si>
  <si>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</si>
  <si>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</si>
  <si>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</si>
  <si>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</si>
  <si>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</si>
  <si>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</si>
  <si>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</si>
  <si>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</si>
  <si>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</si>
  <si>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</si>
  <si>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</si>
  <si>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</si>
  <si>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</si>
  <si>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</si>
  <si>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</si>
  <si>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</si>
  <si>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</si>
  <si>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</si>
  <si>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</si>
  <si>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</si>
  <si>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</si>
  <si>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</si>
  <si>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</si>
  <si>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</si>
  <si>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</si>
  <si>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</si>
  <si>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</si>
  <si>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</si>
  <si>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</si>
  <si>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</si>
  <si>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</si>
  <si>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</si>
  <si>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</si>
  <si>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</si>
  <si>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</si>
  <si>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</si>
  <si>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</si>
  <si>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</si>
  <si>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</si>
  <si>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</si>
  <si>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</si>
  <si>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</si>
  <si>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</si>
  <si>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</si>
  <si>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</si>
  <si>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</si>
  <si>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</si>
  <si>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</si>
  <si>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BUA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</si>
  <si>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</si>
  <si>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</si>
  <si>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</si>
  <si>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</si>
  <si>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</si>
  <si>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</si>
  <si>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</si>
  <si>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YOC - 2008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</si>
</sst>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192484</xdr:colOff>
      <xdr:row>47</xdr:row>
      <xdr:rowOff>134581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9FD23C-4BF6-4E1A-86B6-5C2771A442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13284" cy="8821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0</xdr:rowOff>
    </xdr:from>
    <xdr:to>
      <xdr:col>23</xdr:col>
      <xdr:colOff>230576</xdr:colOff>
      <xdr:row>44</xdr:row>
      <xdr:rowOff>153591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14C35ED-9C18-422F-9A1B-76086C85DB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0"/>
          <a:ext cx="14156126" cy="853559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459476</xdr:colOff>
      <xdr:row>46</xdr:row>
      <xdr:rowOff>115539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440395F-0B7C-447D-A350-4450439357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309076" cy="887853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26</xdr:col>
      <xdr:colOff>449950</xdr:colOff>
      <xdr:row>49</xdr:row>
      <xdr:rowOff>115546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F07175-003C-4AB0-9346-FBC96855B9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6299550" cy="89261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507108</xdr:colOff>
      <xdr:row>46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B272306-F8EE-403F-80D2-08B03A28E5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356708" cy="89261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78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84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79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80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81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82</v>
      </c>
      <c r="C8" s="57">
        <f>C7*D13%</f>
        <v>269719.04399999999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83</v>
      </c>
      <c r="C9" s="62">
        <f>C6+C8</f>
        <v>299119.04399999999</v>
      </c>
      <c r="D9" s="63" t="s">
        <v>62</v>
      </c>
      <c r="E9" s="64">
        <f>C9/10.764</f>
        <v>27788.837235228541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2024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2008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16</v>
      </c>
      <c r="D13" s="70">
        <f>D12-C13</f>
        <v>84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C19" sqref="C1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5000</v>
      </c>
      <c r="D3" s="24" t="s">
        <v>76</v>
      </c>
      <c r="E3" s="6" t="s">
        <v>77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2500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16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44</v>
      </c>
      <c r="D8" s="26">
        <v>2008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24</v>
      </c>
      <c r="D10" s="26"/>
      <c r="F10" s="19"/>
    </row>
    <row r="11" spans="1:6" x14ac:dyDescent="0.25">
      <c r="A11" s="16"/>
      <c r="B11" s="27"/>
      <c r="C11" s="28">
        <f>C10%</f>
        <v>0.24</v>
      </c>
      <c r="D11" s="28"/>
      <c r="F11" s="19"/>
    </row>
    <row r="12" spans="1:6" x14ac:dyDescent="0.25">
      <c r="A12" s="16" t="s">
        <v>21</v>
      </c>
      <c r="B12" s="20"/>
      <c r="C12" s="21">
        <f>C6*C11</f>
        <v>600</v>
      </c>
      <c r="D12" s="24"/>
      <c r="F12" s="19"/>
    </row>
    <row r="13" spans="1:6" x14ac:dyDescent="0.25">
      <c r="A13" s="16" t="s">
        <v>22</v>
      </c>
      <c r="B13" s="20"/>
      <c r="C13" s="21">
        <f>C6-C12</f>
        <v>1900</v>
      </c>
      <c r="D13" s="24"/>
      <c r="F13" s="19"/>
    </row>
    <row r="14" spans="1:6" x14ac:dyDescent="0.25">
      <c r="A14" s="16" t="s">
        <v>15</v>
      </c>
      <c r="B14" s="20"/>
      <c r="C14" s="21">
        <f>C5</f>
        <v>2500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4400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BUA</v>
      </c>
      <c r="B18" s="7"/>
      <c r="C18" s="31">
        <v>956</v>
      </c>
      <c r="D18" s="26"/>
      <c r="F18" s="19"/>
    </row>
    <row r="19" spans="1:6" x14ac:dyDescent="0.25">
      <c r="A19" s="16" t="s">
        <v>74</v>
      </c>
      <c r="B19" s="6"/>
      <c r="C19" s="32">
        <f>C18*C16</f>
        <v>4206400</v>
      </c>
      <c r="D19" s="33"/>
      <c r="E19" s="70"/>
      <c r="F19" s="34"/>
    </row>
    <row r="20" spans="1:6" x14ac:dyDescent="0.25">
      <c r="A20" s="16" t="s">
        <v>24</v>
      </c>
      <c r="C20" s="35">
        <f>C19*90%</f>
        <v>3785760</v>
      </c>
      <c r="D20" s="32"/>
      <c r="F20" s="19"/>
    </row>
    <row r="21" spans="1:6" x14ac:dyDescent="0.25">
      <c r="A21" s="16" t="s">
        <v>25</v>
      </c>
      <c r="C21" s="35">
        <f>C19*80%</f>
        <v>3365120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2390000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8763.3333333333339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U9" sqref="U9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770.83333333333337</v>
      </c>
      <c r="C2" s="4">
        <f t="shared" ref="C2:C16" si="1">B2*1.2</f>
        <v>925</v>
      </c>
      <c r="D2" s="4">
        <f t="shared" ref="D2:D16" si="2">C2*1.2</f>
        <v>1110</v>
      </c>
      <c r="E2" s="5">
        <f t="shared" ref="E2:E16" si="3">R2</f>
        <v>3275000</v>
      </c>
      <c r="F2" s="4">
        <f t="shared" ref="F2:F15" si="4">ROUND((E2/B2),0)</f>
        <v>4249</v>
      </c>
      <c r="G2" s="78">
        <f t="shared" ref="G2:G15" si="5">ROUND((E2/C2),0)</f>
        <v>3541</v>
      </c>
      <c r="H2" s="78">
        <f t="shared" ref="H2:H15" si="6">ROUND((E2/D2),0)</f>
        <v>2950</v>
      </c>
      <c r="I2" s="78">
        <f t="shared" ref="I2:I15" si="7">T2</f>
        <v>0</v>
      </c>
      <c r="J2" s="78">
        <f t="shared" ref="J2:J15" si="8">U2</f>
        <v>0</v>
      </c>
      <c r="K2" s="7"/>
      <c r="L2" s="7"/>
      <c r="M2" s="7"/>
      <c r="N2" s="7"/>
      <c r="O2" s="7">
        <v>0</v>
      </c>
      <c r="P2" s="7">
        <v>925</v>
      </c>
      <c r="Q2" s="7">
        <f t="shared" ref="Q2:Q10" si="9">P2/1.2</f>
        <v>770.83333333333337</v>
      </c>
      <c r="R2" s="79">
        <v>3275000</v>
      </c>
      <c r="S2" s="2"/>
    </row>
    <row r="3" spans="1:19" x14ac:dyDescent="0.25">
      <c r="A3" s="4">
        <v>2</v>
      </c>
      <c r="B3" s="4">
        <f t="shared" si="0"/>
        <v>787.5</v>
      </c>
      <c r="C3" s="4">
        <f t="shared" si="1"/>
        <v>945</v>
      </c>
      <c r="D3" s="4">
        <f t="shared" si="2"/>
        <v>1134</v>
      </c>
      <c r="E3" s="5">
        <f t="shared" si="3"/>
        <v>4200000</v>
      </c>
      <c r="F3" s="4">
        <f t="shared" si="4"/>
        <v>5333</v>
      </c>
      <c r="G3" s="78">
        <f t="shared" si="5"/>
        <v>4444</v>
      </c>
      <c r="H3" s="78">
        <f t="shared" si="6"/>
        <v>3704</v>
      </c>
      <c r="I3" s="78">
        <f t="shared" si="7"/>
        <v>0</v>
      </c>
      <c r="J3" s="78">
        <f t="shared" si="8"/>
        <v>0</v>
      </c>
      <c r="K3" s="7"/>
      <c r="L3" s="7"/>
      <c r="M3" s="7"/>
      <c r="N3" s="7"/>
      <c r="O3" s="7">
        <v>0</v>
      </c>
      <c r="P3" s="7">
        <v>945</v>
      </c>
      <c r="Q3" s="7">
        <f t="shared" si="9"/>
        <v>787.5</v>
      </c>
      <c r="R3" s="79">
        <v>4200000</v>
      </c>
      <c r="S3" s="2"/>
    </row>
    <row r="4" spans="1:19" x14ac:dyDescent="0.25">
      <c r="A4" s="4">
        <v>3</v>
      </c>
      <c r="B4" s="4">
        <f t="shared" si="0"/>
        <v>637.5</v>
      </c>
      <c r="C4" s="4">
        <f t="shared" si="1"/>
        <v>765</v>
      </c>
      <c r="D4" s="4">
        <f t="shared" si="2"/>
        <v>918</v>
      </c>
      <c r="E4" s="5">
        <f t="shared" si="3"/>
        <v>5000000</v>
      </c>
      <c r="F4" s="4">
        <f t="shared" si="4"/>
        <v>7843</v>
      </c>
      <c r="G4" s="4">
        <f t="shared" si="5"/>
        <v>6536</v>
      </c>
      <c r="H4" s="4">
        <f t="shared" si="6"/>
        <v>5447</v>
      </c>
      <c r="I4" s="4">
        <f t="shared" si="7"/>
        <v>0</v>
      </c>
      <c r="J4" s="4">
        <f t="shared" si="8"/>
        <v>0</v>
      </c>
      <c r="O4">
        <v>0</v>
      </c>
      <c r="P4">
        <v>765</v>
      </c>
      <c r="Q4">
        <f t="shared" si="9"/>
        <v>637.5</v>
      </c>
      <c r="R4" s="2">
        <v>5000000</v>
      </c>
      <c r="S4" s="2"/>
    </row>
    <row r="5" spans="1:19" x14ac:dyDescent="0.25">
      <c r="A5" s="4">
        <v>4</v>
      </c>
      <c r="B5" s="4">
        <f t="shared" si="0"/>
        <v>718.33333333333337</v>
      </c>
      <c r="C5" s="4">
        <f t="shared" si="1"/>
        <v>862</v>
      </c>
      <c r="D5" s="4">
        <f t="shared" si="2"/>
        <v>1034.3999999999999</v>
      </c>
      <c r="E5" s="5">
        <f t="shared" si="3"/>
        <v>5000000</v>
      </c>
      <c r="F5" s="4">
        <f t="shared" si="4"/>
        <v>6961</v>
      </c>
      <c r="G5" s="78">
        <f t="shared" si="5"/>
        <v>5800</v>
      </c>
      <c r="H5" s="78">
        <f t="shared" si="6"/>
        <v>4834</v>
      </c>
      <c r="I5" s="78">
        <f t="shared" si="7"/>
        <v>0</v>
      </c>
      <c r="J5" s="78">
        <f t="shared" si="8"/>
        <v>0</v>
      </c>
      <c r="K5" s="7"/>
      <c r="L5" s="7"/>
      <c r="M5" s="7"/>
      <c r="N5" s="7"/>
      <c r="O5" s="7">
        <v>0</v>
      </c>
      <c r="P5" s="7">
        <v>862</v>
      </c>
      <c r="Q5" s="7">
        <f t="shared" si="9"/>
        <v>718.33333333333337</v>
      </c>
      <c r="R5" s="79">
        <v>5000000</v>
      </c>
      <c r="S5" s="2"/>
    </row>
    <row r="6" spans="1:19" x14ac:dyDescent="0.25">
      <c r="A6" s="4">
        <v>5</v>
      </c>
      <c r="B6" s="4">
        <f t="shared" si="0"/>
        <v>863.33333333333337</v>
      </c>
      <c r="C6" s="4">
        <f t="shared" si="1"/>
        <v>1036</v>
      </c>
      <c r="D6" s="4">
        <f t="shared" si="2"/>
        <v>1243.2</v>
      </c>
      <c r="E6" s="5">
        <f t="shared" si="3"/>
        <v>5500000</v>
      </c>
      <c r="F6" s="4">
        <f t="shared" si="4"/>
        <v>6371</v>
      </c>
      <c r="G6" s="78">
        <f t="shared" si="5"/>
        <v>5309</v>
      </c>
      <c r="H6" s="78">
        <f t="shared" si="6"/>
        <v>4424</v>
      </c>
      <c r="I6" s="78">
        <f t="shared" si="7"/>
        <v>0</v>
      </c>
      <c r="J6" s="78">
        <f t="shared" si="8"/>
        <v>0</v>
      </c>
      <c r="K6" s="7"/>
      <c r="L6" s="7"/>
      <c r="M6" s="7"/>
      <c r="N6" s="7"/>
      <c r="O6" s="7">
        <v>0</v>
      </c>
      <c r="P6" s="7">
        <v>1036</v>
      </c>
      <c r="Q6" s="7">
        <f t="shared" si="9"/>
        <v>863.33333333333337</v>
      </c>
      <c r="R6" s="79">
        <v>5500000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ref="P7:P10" si="10">O7/1.2</f>
        <v>0</v>
      </c>
      <c r="Q7">
        <f t="shared" si="9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10"/>
        <v>0</v>
      </c>
      <c r="Q8">
        <f t="shared" si="9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0"/>
        <v>0</v>
      </c>
      <c r="Q9">
        <f t="shared" si="9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0"/>
        <v>0</v>
      </c>
      <c r="Q10">
        <f t="shared" si="9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85</v>
      </c>
    </row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74"/>
    </row>
    <row r="28" spans="1:19" s="10" customFormat="1" x14ac:dyDescent="0.25">
      <c r="C28" s="72" t="s">
        <v>75</v>
      </c>
      <c r="D28" s="72"/>
      <c r="F28" s="57" t="s">
        <v>71</v>
      </c>
      <c r="G28" s="57">
        <v>0</v>
      </c>
    </row>
    <row r="29" spans="1:19" s="10" customFormat="1" x14ac:dyDescent="0.25">
      <c r="C29" s="72" t="s">
        <v>1</v>
      </c>
      <c r="D29" s="72"/>
      <c r="F29" s="57" t="s">
        <v>72</v>
      </c>
      <c r="G29" s="57">
        <v>956</v>
      </c>
      <c r="H29" s="10" t="e">
        <f>G29/G28</f>
        <v>#DIV/0!</v>
      </c>
    </row>
    <row r="30" spans="1:19" s="10" customFormat="1" x14ac:dyDescent="0.25">
      <c r="F30" s="57" t="s">
        <v>73</v>
      </c>
      <c r="G30" s="57"/>
    </row>
    <row r="31" spans="1:19" s="10" customFormat="1" x14ac:dyDescent="0.25">
      <c r="C31" s="75"/>
      <c r="D31" s="75"/>
      <c r="F31" s="75" t="s">
        <v>74</v>
      </c>
      <c r="G31" s="75">
        <f>G29*G30</f>
        <v>0</v>
      </c>
      <c r="H31" s="10" t="e">
        <f>G31/D29</f>
        <v>#DIV/0!</v>
      </c>
    </row>
    <row r="32" spans="1:19" s="10" customFormat="1" x14ac:dyDescent="0.25">
      <c r="C32" s="75"/>
      <c r="D32" s="75"/>
      <c r="F32" s="75" t="s">
        <v>24</v>
      </c>
      <c r="G32" s="75">
        <f>G31*90%</f>
        <v>0</v>
      </c>
    </row>
    <row r="33" spans="3:7" s="10" customFormat="1" x14ac:dyDescent="0.25">
      <c r="C33" s="75"/>
      <c r="D33" s="75"/>
      <c r="F33" s="75" t="s">
        <v>25</v>
      </c>
      <c r="G33" s="75">
        <f>G31*80%</f>
        <v>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topLeftCell="A10"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2024-01-30T11:58:35Z</dcterms:modified>
</cp:coreProperties>
</file>