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Trupti Pranay Goradia\"/>
    </mc:Choice>
  </mc:AlternateContent>
  <xr:revisionPtr revIDLastSave="0" documentId="13_ncr:1_{A61A7785-32FC-486F-84A2-4B5D9B17282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45" i="4" l="1"/>
  <c r="U35" i="4"/>
  <c r="Z35" i="4"/>
  <c r="Y35" i="4"/>
  <c r="V35" i="4"/>
  <c r="U32" i="4"/>
  <c r="U33" i="4"/>
  <c r="U34" i="4"/>
  <c r="U37" i="4"/>
  <c r="U38" i="4"/>
  <c r="U39" i="4"/>
  <c r="U40" i="4"/>
  <c r="U41" i="4"/>
  <c r="U42" i="4"/>
  <c r="U43" i="4"/>
  <c r="U44" i="4"/>
  <c r="U31" i="4"/>
  <c r="T29" i="4"/>
  <c r="T30" i="4"/>
  <c r="T31" i="4"/>
  <c r="T32" i="4"/>
  <c r="T33" i="4"/>
  <c r="T34" i="4"/>
  <c r="T35" i="4"/>
  <c r="T36" i="4"/>
  <c r="U36" i="4" s="1"/>
  <c r="T37" i="4"/>
  <c r="T38" i="4"/>
  <c r="T39" i="4"/>
  <c r="T40" i="4"/>
  <c r="T41" i="4"/>
  <c r="T42" i="4"/>
  <c r="T43" i="4"/>
  <c r="T44" i="4"/>
  <c r="U29" i="4"/>
  <c r="U27" i="4"/>
  <c r="U28" i="4"/>
  <c r="T27" i="4"/>
  <c r="T28" i="4"/>
  <c r="U26" i="4"/>
  <c r="T26" i="4"/>
  <c r="S24" i="4"/>
  <c r="J35" i="4"/>
  <c r="I26" i="4"/>
  <c r="Q6" i="4" l="1"/>
  <c r="Q5" i="4"/>
  <c r="Q4" i="4"/>
  <c r="Q3" i="4"/>
  <c r="Q2" i="4"/>
  <c r="C15" i="4" l="1"/>
  <c r="C14" i="4"/>
  <c r="C13" i="4"/>
  <c r="C12" i="4"/>
  <c r="C11" i="4"/>
  <c r="C10" i="4"/>
  <c r="C9" i="4"/>
  <c r="C8" i="4"/>
  <c r="C7" i="4"/>
  <c r="Q9" i="4" l="1"/>
  <c r="P9" i="4"/>
  <c r="P8" i="4"/>
  <c r="Q8" i="4" s="1"/>
  <c r="Q7" i="4"/>
  <c r="P7" i="4"/>
  <c r="Q13" i="4" l="1"/>
  <c r="P13" i="4"/>
  <c r="P12" i="4"/>
  <c r="Q12" i="4" s="1"/>
  <c r="Q11" i="4"/>
  <c r="P11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<sst xmlns="http://schemas.openxmlformats.org/spreadsheetml/2006/main" count="34" uniqueCount="29">
  <si>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</si>
  <si>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</si>
  <si>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</si>
  <si>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</si>
  <si>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</si>
  <si>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</si>
  <si>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</si>
  <si>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</si>
  <si>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</si>
  <si>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</si>
  <si>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</si>
  <si>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</si>
  <si>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</si>
  <si>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602, 6th Floor, Wing - A, Anand Sagar Co.-Op. Hsg. Soc. Ltd., Opp. Grain Merchant, Plot No. 34 in DBC, Sector 17, Village - Vashi,</t>
  </si>
  <si>
    <t>bua</t>
  </si>
  <si>
    <t>terrace</t>
  </si>
  <si>
    <t>Part Oc - 1985</t>
  </si>
  <si>
    <t>As per agreement dated 26.0.32010</t>
  </si>
  <si>
    <t xml:space="preserve">As per Rectification Deed dated 15.03.2011 considered for valuaiton </t>
  </si>
  <si>
    <t xml:space="preserve">rate </t>
  </si>
  <si>
    <t>fmv</t>
  </si>
  <si>
    <t>sale deed - 26.03.2010</t>
  </si>
  <si>
    <t>av</t>
  </si>
  <si>
    <t>sd</t>
  </si>
  <si>
    <t>rd</t>
  </si>
  <si>
    <t>bv</t>
  </si>
  <si>
    <t xml:space="preserve">Measurement </t>
  </si>
  <si>
    <t>28.03.22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</si>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</sst>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0" borderId="0" xfId="0" applyFont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199923</xdr:colOff>
      <xdr:row>20</xdr:row>
      <xdr:rowOff>38611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B95CD6-17D6-42F2-BD9B-238A988A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190500"/>
          <a:ext cx="15327864" cy="36581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24</xdr:col>
      <xdr:colOff>325937</xdr:colOff>
      <xdr:row>43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7A5619-F6BD-4F52-B63C-622C16C4D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4956337" cy="7211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447999</xdr:colOff>
      <xdr:row>39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A11C5C-817C-49F5-B6CC-FAA2720B2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65705" cy="7392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278220</xdr:colOff>
      <xdr:row>41</xdr:row>
      <xdr:rowOff>115333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24976-861C-43D0-853E-495923E6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99020" cy="7401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B5BCB-F639-4E47-9F22-A072E3B4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5"/>
  <sheetViews>
    <sheetView tabSelected="1" zoomScaleNormal="100" workbookViewId="0">
      <selection activeCell="I26" sqref="I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1.5703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475</v>
      </c>
      <c r="C2" s="4">
        <f>B2*1.2</f>
        <v>570</v>
      </c>
      <c r="D2" s="4">
        <f t="shared" ref="D2:D13" si="2">C2*1.2</f>
        <v>684</v>
      </c>
      <c r="E2" s="5">
        <f t="shared" ref="E2:E13" si="3">R2</f>
        <v>7300000</v>
      </c>
      <c r="F2" s="10">
        <f t="shared" ref="F2:F13" si="4">ROUND((E2/B2),0)</f>
        <v>15368</v>
      </c>
      <c r="G2" s="10">
        <f t="shared" ref="G2:G13" si="5">ROUND((E2/C2),0)</f>
        <v>12807</v>
      </c>
      <c r="H2" s="10">
        <f t="shared" ref="H2:H13" si="6">ROUND((E2/D2),0)</f>
        <v>10673</v>
      </c>
      <c r="I2" s="4" t="e">
        <f>#REF!</f>
        <v>#REF!</v>
      </c>
      <c r="J2" s="4">
        <f t="shared" ref="J2:J13" si="7">S2</f>
        <v>0</v>
      </c>
      <c r="O2">
        <v>0</v>
      </c>
      <c r="P2">
        <v>570</v>
      </c>
      <c r="Q2">
        <f t="shared" ref="Q2:Q6" si="8">P2/1.2</f>
        <v>475</v>
      </c>
      <c r="R2" s="2">
        <v>7300000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833.33333333333337</v>
      </c>
      <c r="C3" s="4">
        <f t="shared" ref="C3:C15" si="9">B3*1.2</f>
        <v>1000</v>
      </c>
      <c r="D3" s="4">
        <f t="shared" si="2"/>
        <v>1200</v>
      </c>
      <c r="E3" s="5">
        <f t="shared" si="3"/>
        <v>17500000</v>
      </c>
      <c r="F3" s="10">
        <f t="shared" si="4"/>
        <v>21000</v>
      </c>
      <c r="G3" s="12">
        <f t="shared" si="5"/>
        <v>17500</v>
      </c>
      <c r="H3" s="10">
        <f t="shared" si="6"/>
        <v>14583</v>
      </c>
      <c r="I3" s="4" t="e">
        <f>#REF!</f>
        <v>#REF!</v>
      </c>
      <c r="J3" s="4">
        <f t="shared" si="7"/>
        <v>0</v>
      </c>
      <c r="O3">
        <v>0</v>
      </c>
      <c r="P3">
        <v>1000</v>
      </c>
      <c r="Q3">
        <f t="shared" si="8"/>
        <v>833.33333333333337</v>
      </c>
      <c r="R3" s="2">
        <v>17500000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791.66666666666674</v>
      </c>
      <c r="C4" s="4">
        <f t="shared" si="9"/>
        <v>950</v>
      </c>
      <c r="D4" s="4">
        <f t="shared" si="2"/>
        <v>1140</v>
      </c>
      <c r="E4" s="5">
        <f t="shared" si="3"/>
        <v>17000000</v>
      </c>
      <c r="F4" s="10">
        <f t="shared" si="4"/>
        <v>21474</v>
      </c>
      <c r="G4" s="12">
        <f t="shared" si="5"/>
        <v>17895</v>
      </c>
      <c r="H4" s="10">
        <f t="shared" si="6"/>
        <v>14912</v>
      </c>
      <c r="I4" s="4" t="e">
        <f>#REF!</f>
        <v>#REF!</v>
      </c>
      <c r="J4" s="4">
        <f t="shared" si="7"/>
        <v>0</v>
      </c>
      <c r="O4">
        <v>0</v>
      </c>
      <c r="P4">
        <v>950</v>
      </c>
      <c r="Q4">
        <f t="shared" si="8"/>
        <v>791.66666666666674</v>
      </c>
      <c r="R4" s="2">
        <v>17000000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833.33333333333337</v>
      </c>
      <c r="C5" s="4">
        <f t="shared" si="9"/>
        <v>1000</v>
      </c>
      <c r="D5" s="4">
        <f t="shared" si="2"/>
        <v>1200</v>
      </c>
      <c r="E5" s="5">
        <f t="shared" si="3"/>
        <v>18000000</v>
      </c>
      <c r="F5" s="10">
        <f t="shared" si="4"/>
        <v>21600</v>
      </c>
      <c r="G5" s="10">
        <f t="shared" si="5"/>
        <v>18000</v>
      </c>
      <c r="H5" s="10">
        <f t="shared" si="6"/>
        <v>15000</v>
      </c>
      <c r="I5" s="4" t="e">
        <f>#REF!</f>
        <v>#REF!</v>
      </c>
      <c r="J5" s="4">
        <f t="shared" si="7"/>
        <v>0</v>
      </c>
      <c r="O5">
        <v>0</v>
      </c>
      <c r="P5">
        <v>1000</v>
      </c>
      <c r="Q5">
        <f t="shared" si="8"/>
        <v>833.33333333333337</v>
      </c>
      <c r="R5" s="2">
        <v>18000000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475</v>
      </c>
      <c r="C6" s="4">
        <f t="shared" si="9"/>
        <v>570</v>
      </c>
      <c r="D6" s="4">
        <f t="shared" si="2"/>
        <v>684</v>
      </c>
      <c r="E6" s="5">
        <f t="shared" si="3"/>
        <v>7300000</v>
      </c>
      <c r="F6" s="10">
        <f t="shared" si="4"/>
        <v>15368</v>
      </c>
      <c r="G6" s="12">
        <f t="shared" si="5"/>
        <v>12807</v>
      </c>
      <c r="H6" s="10">
        <f t="shared" si="6"/>
        <v>10673</v>
      </c>
      <c r="I6" s="4" t="e">
        <f>#REF!</f>
        <v>#REF!</v>
      </c>
      <c r="J6" s="4" t="str">
        <f t="shared" si="7"/>
        <v>28.03.22</v>
      </c>
      <c r="O6">
        <v>0</v>
      </c>
      <c r="P6">
        <v>570</v>
      </c>
      <c r="Q6">
        <f t="shared" si="8"/>
        <v>475</v>
      </c>
      <c r="R6" s="2">
        <v>7300000</v>
      </c>
      <c r="S6" s="8" t="s">
        <v>27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ref="P7:P9" si="10">O7/1.2</f>
        <v>0</v>
      </c>
      <c r="Q7">
        <f t="shared" ref="Q7:Q9" si="11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11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11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2">O10/1.2</f>
        <v>0</v>
      </c>
      <c r="Q10">
        <f t="shared" ref="Q10:Q13" si="13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3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8:21" x14ac:dyDescent="0.25">
      <c r="H18" t="s">
        <v>13</v>
      </c>
    </row>
    <row r="19" spans="8:21" x14ac:dyDescent="0.25">
      <c r="H19" s="11" t="s">
        <v>17</v>
      </c>
    </row>
    <row r="20" spans="8:21" x14ac:dyDescent="0.25">
      <c r="H20" t="s">
        <v>14</v>
      </c>
      <c r="I20">
        <v>920</v>
      </c>
    </row>
    <row r="21" spans="8:21" x14ac:dyDescent="0.25">
      <c r="H21" t="s">
        <v>15</v>
      </c>
      <c r="I21">
        <v>670</v>
      </c>
      <c r="R21" s="11" t="s">
        <v>26</v>
      </c>
    </row>
    <row r="22" spans="8:21" x14ac:dyDescent="0.25">
      <c r="R22" t="s">
        <v>28</v>
      </c>
      <c r="S22">
        <v>1257</v>
      </c>
    </row>
    <row r="23" spans="8:21" x14ac:dyDescent="0.25">
      <c r="H23" s="11" t="s">
        <v>18</v>
      </c>
      <c r="R23" t="s">
        <v>15</v>
      </c>
      <c r="S23">
        <v>247</v>
      </c>
    </row>
    <row r="24" spans="8:21" x14ac:dyDescent="0.25">
      <c r="H24" t="s">
        <v>14</v>
      </c>
      <c r="I24">
        <v>1125</v>
      </c>
      <c r="S24">
        <f>S23+S22</f>
        <v>1504</v>
      </c>
    </row>
    <row r="25" spans="8:21" x14ac:dyDescent="0.25">
      <c r="H25" t="s">
        <v>19</v>
      </c>
      <c r="I25">
        <v>17000</v>
      </c>
    </row>
    <row r="26" spans="8:21" x14ac:dyDescent="0.25">
      <c r="H26" t="s">
        <v>20</v>
      </c>
      <c r="I26">
        <f>I25*I24</f>
        <v>19125000</v>
      </c>
      <c r="R26">
        <v>2.38</v>
      </c>
      <c r="S26">
        <v>1.39</v>
      </c>
      <c r="T26">
        <f>S26*R26</f>
        <v>3.3081999999999998</v>
      </c>
      <c r="U26">
        <f>T26*10.764</f>
        <v>35.609464799999998</v>
      </c>
    </row>
    <row r="27" spans="8:21" x14ac:dyDescent="0.25">
      <c r="R27">
        <v>4.9000000000000004</v>
      </c>
      <c r="S27">
        <v>4.3</v>
      </c>
      <c r="T27">
        <f t="shared" ref="T27:T44" si="22">S27*R27</f>
        <v>21.07</v>
      </c>
      <c r="U27">
        <f t="shared" ref="U27:U28" si="23">T27*10.764</f>
        <v>226.79747999999998</v>
      </c>
    </row>
    <row r="28" spans="8:21" x14ac:dyDescent="0.25">
      <c r="R28">
        <v>1.5</v>
      </c>
      <c r="S28">
        <v>0.97</v>
      </c>
      <c r="T28">
        <f t="shared" si="22"/>
        <v>1.4550000000000001</v>
      </c>
      <c r="U28">
        <f t="shared" si="23"/>
        <v>15.661619999999999</v>
      </c>
    </row>
    <row r="29" spans="8:21" x14ac:dyDescent="0.25">
      <c r="T29">
        <f t="shared" si="22"/>
        <v>0</v>
      </c>
      <c r="U29" s="6">
        <f>SUM(U26:U28)</f>
        <v>278.06856479999999</v>
      </c>
    </row>
    <row r="30" spans="8:21" x14ac:dyDescent="0.25">
      <c r="I30" t="s">
        <v>16</v>
      </c>
      <c r="T30">
        <f t="shared" si="22"/>
        <v>0</v>
      </c>
    </row>
    <row r="31" spans="8:21" x14ac:dyDescent="0.25">
      <c r="I31" t="s">
        <v>21</v>
      </c>
      <c r="R31">
        <v>5.5</v>
      </c>
      <c r="S31">
        <v>5.25</v>
      </c>
      <c r="T31">
        <f t="shared" si="22"/>
        <v>28.875</v>
      </c>
      <c r="U31">
        <f>T31*10.764</f>
        <v>310.81049999999999</v>
      </c>
    </row>
    <row r="32" spans="8:21" x14ac:dyDescent="0.25">
      <c r="I32" t="s">
        <v>22</v>
      </c>
      <c r="J32">
        <v>8100000</v>
      </c>
      <c r="R32">
        <v>2.92</v>
      </c>
      <c r="S32">
        <v>1.6</v>
      </c>
      <c r="T32">
        <f t="shared" si="22"/>
        <v>4.6719999999999997</v>
      </c>
      <c r="U32">
        <f t="shared" ref="U32:U44" si="24">T32*10.764</f>
        <v>50.289407999999995</v>
      </c>
    </row>
    <row r="33" spans="9:26" x14ac:dyDescent="0.25">
      <c r="I33" t="s">
        <v>23</v>
      </c>
      <c r="J33">
        <v>387600</v>
      </c>
      <c r="R33">
        <v>4.3</v>
      </c>
      <c r="S33">
        <v>3.6</v>
      </c>
      <c r="T33">
        <f t="shared" si="22"/>
        <v>15.48</v>
      </c>
      <c r="U33">
        <f t="shared" si="24"/>
        <v>166.62672000000001</v>
      </c>
    </row>
    <row r="34" spans="9:26" x14ac:dyDescent="0.25">
      <c r="I34" t="s">
        <v>24</v>
      </c>
      <c r="J34">
        <v>30000</v>
      </c>
      <c r="R34">
        <v>2.1</v>
      </c>
      <c r="S34">
        <v>1.57</v>
      </c>
      <c r="T34">
        <f t="shared" si="22"/>
        <v>3.2970000000000002</v>
      </c>
      <c r="U34">
        <f t="shared" si="24"/>
        <v>35.488908000000002</v>
      </c>
    </row>
    <row r="35" spans="9:26" x14ac:dyDescent="0.25">
      <c r="I35" t="s">
        <v>25</v>
      </c>
      <c r="J35">
        <f>J34+J33+J32</f>
        <v>8517600</v>
      </c>
      <c r="R35">
        <v>3.95</v>
      </c>
      <c r="S35">
        <v>2.97</v>
      </c>
      <c r="T35">
        <f t="shared" si="22"/>
        <v>11.7315</v>
      </c>
      <c r="U35">
        <f>V35-Z35</f>
        <v>116.8076988</v>
      </c>
      <c r="V35">
        <f>T35*10.764</f>
        <v>126.277866</v>
      </c>
      <c r="W35">
        <v>0.83</v>
      </c>
      <c r="X35">
        <v>1.06</v>
      </c>
      <c r="Y35">
        <f>X35*W35</f>
        <v>0.87980000000000003</v>
      </c>
      <c r="Z35">
        <f>Y35*10.764</f>
        <v>9.4701672000000006</v>
      </c>
    </row>
    <row r="36" spans="9:26" x14ac:dyDescent="0.25">
      <c r="R36">
        <v>0</v>
      </c>
      <c r="S36">
        <v>0</v>
      </c>
      <c r="T36">
        <f t="shared" si="22"/>
        <v>0</v>
      </c>
      <c r="U36">
        <f t="shared" si="24"/>
        <v>0</v>
      </c>
    </row>
    <row r="37" spans="9:26" x14ac:dyDescent="0.25">
      <c r="R37">
        <v>5.35</v>
      </c>
      <c r="S37">
        <v>2.77</v>
      </c>
      <c r="T37">
        <f t="shared" si="22"/>
        <v>14.8195</v>
      </c>
      <c r="U37">
        <f t="shared" si="24"/>
        <v>159.51709799999998</v>
      </c>
    </row>
    <row r="38" spans="9:26" x14ac:dyDescent="0.25">
      <c r="R38">
        <v>2.98</v>
      </c>
      <c r="S38">
        <v>1.1499999999999999</v>
      </c>
      <c r="T38">
        <f t="shared" si="22"/>
        <v>3.4269999999999996</v>
      </c>
      <c r="U38">
        <f t="shared" si="24"/>
        <v>36.888227999999991</v>
      </c>
    </row>
    <row r="39" spans="9:26" x14ac:dyDescent="0.25">
      <c r="R39">
        <v>5.6</v>
      </c>
      <c r="S39">
        <v>2.8</v>
      </c>
      <c r="T39">
        <f t="shared" si="22"/>
        <v>15.679999999999998</v>
      </c>
      <c r="U39">
        <f t="shared" si="24"/>
        <v>168.77951999999996</v>
      </c>
    </row>
    <row r="40" spans="9:26" x14ac:dyDescent="0.25">
      <c r="R40">
        <v>7.5</v>
      </c>
      <c r="S40">
        <v>1.2</v>
      </c>
      <c r="T40">
        <f t="shared" si="22"/>
        <v>9</v>
      </c>
      <c r="U40">
        <f t="shared" si="24"/>
        <v>96.875999999999991</v>
      </c>
    </row>
    <row r="41" spans="9:26" x14ac:dyDescent="0.25">
      <c r="R41">
        <v>2.1</v>
      </c>
      <c r="S41">
        <v>1.57</v>
      </c>
      <c r="T41">
        <f t="shared" si="22"/>
        <v>3.2970000000000002</v>
      </c>
      <c r="U41">
        <f t="shared" si="24"/>
        <v>35.488908000000002</v>
      </c>
    </row>
    <row r="42" spans="9:26" x14ac:dyDescent="0.25">
      <c r="R42">
        <v>1.8</v>
      </c>
      <c r="S42">
        <v>1.2</v>
      </c>
      <c r="T42">
        <f t="shared" si="22"/>
        <v>2.16</v>
      </c>
      <c r="U42">
        <f t="shared" si="24"/>
        <v>23.250240000000002</v>
      </c>
    </row>
    <row r="43" spans="9:26" x14ac:dyDescent="0.25">
      <c r="R43">
        <v>1.35</v>
      </c>
      <c r="S43">
        <v>1.18</v>
      </c>
      <c r="T43">
        <f t="shared" si="22"/>
        <v>1.593</v>
      </c>
      <c r="U43">
        <f t="shared" si="24"/>
        <v>17.147051999999999</v>
      </c>
    </row>
    <row r="44" spans="9:26" x14ac:dyDescent="0.25">
      <c r="R44">
        <v>2.84</v>
      </c>
      <c r="S44">
        <v>1.3</v>
      </c>
      <c r="T44">
        <f t="shared" si="22"/>
        <v>3.6919999999999997</v>
      </c>
      <c r="U44">
        <f t="shared" si="24"/>
        <v>39.740687999999992</v>
      </c>
    </row>
    <row r="45" spans="9:26" x14ac:dyDescent="0.25">
      <c r="U45" s="6">
        <f>SUM(U31:U44)</f>
        <v>1257.7109688000003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85" zoomScaleNormal="85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70" zoomScaleNormal="7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2024-01-31T10:23:57Z</dcterms:modified>
</cp:coreProperties>
</file>