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anuary 2024\AJIKUMAR V. NEELAMBARAN - BOM\"/>
    </mc:Choice>
  </mc:AlternateContent>
  <xr:revisionPtr revIDLastSave="0" documentId="13_ncr:1_{20D9F283-6C2C-4619-A88A-BCF23B11EAA6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E50" i="4" l="1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35" i="4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Q3" i="4" s="1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31" i="4"/>
  <c r="W40" i="4" s="1"/>
  <c r="S39" i="4" l="1"/>
  <c r="S40" i="4" s="1"/>
  <c r="S42" i="4" s="1"/>
  <c r="W34" i="4"/>
  <c r="W38" i="4"/>
  <c r="W39" i="4" s="1"/>
  <c r="W42" i="4" l="1"/>
  <c r="S41" i="4"/>
  <c r="W45" i="4" l="1"/>
  <c r="W46" i="4" s="1"/>
  <c r="W47" i="4" l="1"/>
  <c r="W51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<sst xmlns="http://schemas.openxmlformats.org/spreadsheetml/2006/main" count="49" uniqueCount="43">
  <si>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</si>
  <si>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</si>
  <si>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</si>
  <si>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</si>
  <si>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</si>
  <si>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</si>
  <si>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</si>
  <si>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</si>
  <si>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</si>
  <si>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</si>
  <si>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</si>
  <si>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</si>
  <si>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</si>
  <si>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</si>
  <si>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</si>
  <si>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</si>
  <si>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</si>
  <si>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</si>
  <si>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</si>
  <si>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</si>
  <si>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</si>
  <si>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</si>
  <si>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</si>
  <si>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</si>
  <si>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</si>
  <si>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</si>
  <si>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</si>
  <si>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</si>
  <si>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</si>
  <si>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</si>
  <si>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</si>
  <si>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</si>
  <si>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</si>
  <si>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</si>
  <si>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</si>
  <si>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</si>
  <si>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</si>
  <si>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</si>
  <si>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</si>
  <si>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</si>
  <si>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Bank Of Maharashtra ( Shrinagar Branch Thane West ) - MR. AJIKUMAR V. NEELAMBARAN &amp; MRS. SWAPNA AJIKUMAR ALIAS SWAPNA P. KURUP</t>
  </si>
  <si>
    <t>As per OC</t>
  </si>
  <si>
    <t>measured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</si>
</sst>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3" fontId="12" fillId="3" borderId="0" xfId="0" applyNumberFormat="1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477933</xdr:colOff>
      <xdr:row>34</xdr:row>
      <xdr:rowOff>105630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45937E-98C0-4491-87DE-E05DA56F18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060333" cy="61254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20</xdr:col>
      <xdr:colOff>592249</xdr:colOff>
      <xdr:row>42</xdr:row>
      <xdr:rowOff>134326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6E9CC0-2F3F-4D00-B396-7F496E98E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2174649" cy="69923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19</xdr:col>
      <xdr:colOff>354091</xdr:colOff>
      <xdr:row>37</xdr:row>
      <xdr:rowOff>77168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A8AAEF-8915-49EE-B90A-B56B3A970D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1936491" cy="693516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250152</xdr:colOff>
      <xdr:row>40</xdr:row>
      <xdr:rowOff>172464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FD59E95-3377-45B8-BD3C-B181543E1E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928552" cy="72685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6" zoomScaleNormal="100" workbookViewId="0">
      <selection activeCell="Y36" sqref="Y3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0</v>
      </c>
      <c r="C3" s="4">
        <f>B3*1.2</f>
        <v>0</v>
      </c>
      <c r="D3" s="4">
        <f t="shared" ref="D3:D14" si="2">C3*1.2</f>
        <v>0</v>
      </c>
      <c r="E3" s="5">
        <f t="shared" ref="E3:E14" si="3">R3</f>
        <v>0</v>
      </c>
      <c r="F3" s="9" t="e">
        <f t="shared" ref="F3:F14" si="4">ROUND((E3/B3),0)</f>
        <v>#DIV/0!</v>
      </c>
      <c r="G3" s="9" t="e">
        <f t="shared" ref="G3:G14" si="5">ROUND((E3/C3),0)</f>
        <v>#DIV/0!</v>
      </c>
      <c r="H3" s="9" t="e">
        <f t="shared" ref="H3:H14" si="6">ROUND((E3/D3),0)</f>
        <v>#DIV/0!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f t="shared" si="8"/>
        <v>0</v>
      </c>
      <c r="R3" s="2">
        <v>0</v>
      </c>
    </row>
    <row r="4" spans="1:20" x14ac:dyDescent="0.25">
      <c r="A4" s="4">
        <f t="shared" ref="A4:A9" si="9">N4</f>
        <v>0</v>
      </c>
      <c r="B4" s="4">
        <f t="shared" ref="B4:B9" si="10">Q4</f>
        <v>0</v>
      </c>
      <c r="C4" s="4">
        <f t="shared" ref="C4:C9" si="11">B4*1.2</f>
        <v>0</v>
      </c>
      <c r="D4" s="4">
        <f t="shared" ref="D4:D9" si="12">C4*1.2</f>
        <v>0</v>
      </c>
      <c r="E4" s="5">
        <f t="shared" ref="E4:E9" si="13">R4</f>
        <v>0</v>
      </c>
      <c r="F4" s="9" t="e">
        <f t="shared" ref="F4:F9" si="14">ROUND((E4/B4),0)</f>
        <v>#DIV/0!</v>
      </c>
      <c r="G4" s="9" t="e">
        <f t="shared" ref="G4:G9" si="15">ROUND((E4/C4),0)</f>
        <v>#DIV/0!</v>
      </c>
      <c r="H4" s="9" t="e">
        <f t="shared" ref="H4:H9" si="16">ROUND((E4/D4),0)</f>
        <v>#DIV/0!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f t="shared" ref="Q4:Q9" si="19">P4/1.2</f>
        <v>0</v>
      </c>
      <c r="R4" s="2">
        <v>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si="19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7" customFormat="1" x14ac:dyDescent="0.25">
      <c r="A16" s="45">
        <f t="shared" ref="A16:A28" si="32">N16</f>
        <v>0</v>
      </c>
      <c r="B16" s="45">
        <f t="shared" ref="B16:B28" si="33">Q16</f>
        <v>760</v>
      </c>
      <c r="C16" s="45">
        <f>B16*1.2</f>
        <v>912</v>
      </c>
      <c r="D16" s="45">
        <f t="shared" ref="D16:D28" si="34">C16*1.2</f>
        <v>1094.3999999999999</v>
      </c>
      <c r="E16" s="46">
        <f t="shared" ref="E16:E28" si="35">R16</f>
        <v>16200000</v>
      </c>
      <c r="F16" s="45">
        <f t="shared" ref="F16:F28" si="36">ROUND((E16/B16),0)</f>
        <v>21316</v>
      </c>
      <c r="G16" s="45">
        <f t="shared" ref="G16:G28" si="37">ROUND((E16/C16),0)</f>
        <v>17763</v>
      </c>
      <c r="H16" s="45">
        <f t="shared" ref="H16:H28" si="38">ROUND((E16/D16),0)</f>
        <v>14803</v>
      </c>
      <c r="I16" s="45" t="e">
        <f>#REF!</f>
        <v>#REF!</v>
      </c>
      <c r="J16" s="45">
        <f t="shared" ref="J16:J28" si="39">S16</f>
        <v>0</v>
      </c>
      <c r="O16" s="47">
        <v>0</v>
      </c>
      <c r="P16" s="47">
        <f t="shared" ref="P16:Q28" si="40">O16/1.2</f>
        <v>0</v>
      </c>
      <c r="Q16" s="47">
        <v>760</v>
      </c>
      <c r="R16" s="48">
        <v>16200000</v>
      </c>
    </row>
    <row r="17" spans="1:24" s="47" customFormat="1" x14ac:dyDescent="0.25">
      <c r="A17" s="45">
        <f t="shared" si="32"/>
        <v>0</v>
      </c>
      <c r="B17" s="45">
        <f t="shared" si="33"/>
        <v>1038</v>
      </c>
      <c r="C17" s="45">
        <f t="shared" ref="C17:C28" si="41">B17*1.2</f>
        <v>1245.5999999999999</v>
      </c>
      <c r="D17" s="45">
        <f t="shared" si="34"/>
        <v>1494.7199999999998</v>
      </c>
      <c r="E17" s="46">
        <f t="shared" si="35"/>
        <v>25500000</v>
      </c>
      <c r="F17" s="45">
        <f t="shared" si="36"/>
        <v>24566</v>
      </c>
      <c r="G17" s="45">
        <f t="shared" si="37"/>
        <v>20472</v>
      </c>
      <c r="H17" s="45">
        <f t="shared" si="38"/>
        <v>17060</v>
      </c>
      <c r="I17" s="45" t="e">
        <f>#REF!</f>
        <v>#REF!</v>
      </c>
      <c r="J17" s="45">
        <f t="shared" si="39"/>
        <v>0</v>
      </c>
      <c r="O17" s="47">
        <v>0</v>
      </c>
      <c r="P17" s="47">
        <f t="shared" si="40"/>
        <v>0</v>
      </c>
      <c r="Q17" s="47">
        <v>1038</v>
      </c>
      <c r="R17" s="48">
        <v>25500000</v>
      </c>
    </row>
    <row r="18" spans="1:24" s="47" customFormat="1" x14ac:dyDescent="0.25">
      <c r="A18" s="45">
        <f t="shared" si="32"/>
        <v>0</v>
      </c>
      <c r="B18" s="45">
        <f t="shared" si="33"/>
        <v>1150</v>
      </c>
      <c r="C18" s="45">
        <f t="shared" si="41"/>
        <v>1380</v>
      </c>
      <c r="D18" s="45">
        <f t="shared" si="34"/>
        <v>1656</v>
      </c>
      <c r="E18" s="46">
        <f t="shared" si="35"/>
        <v>26000000</v>
      </c>
      <c r="F18" s="45">
        <f t="shared" si="36"/>
        <v>22609</v>
      </c>
      <c r="G18" s="45">
        <f t="shared" si="37"/>
        <v>18841</v>
      </c>
      <c r="H18" s="45">
        <f t="shared" si="38"/>
        <v>15700</v>
      </c>
      <c r="I18" s="45" t="e">
        <f>#REF!</f>
        <v>#REF!</v>
      </c>
      <c r="J18" s="45">
        <f t="shared" si="39"/>
        <v>0</v>
      </c>
      <c r="O18" s="47">
        <v>0</v>
      </c>
      <c r="P18" s="47">
        <f t="shared" si="40"/>
        <v>0</v>
      </c>
      <c r="Q18" s="47">
        <v>1150</v>
      </c>
      <c r="R18" s="48">
        <v>26000000</v>
      </c>
    </row>
    <row r="19" spans="1:24" x14ac:dyDescent="0.25">
      <c r="A19" s="4">
        <f t="shared" si="32"/>
        <v>0</v>
      </c>
      <c r="B19" s="4">
        <f t="shared" si="33"/>
        <v>1250</v>
      </c>
      <c r="C19" s="4">
        <f t="shared" si="41"/>
        <v>1500</v>
      </c>
      <c r="D19" s="4">
        <f t="shared" si="34"/>
        <v>1800</v>
      </c>
      <c r="E19" s="5">
        <f t="shared" si="35"/>
        <v>15800000</v>
      </c>
      <c r="F19" s="9">
        <f t="shared" si="36"/>
        <v>12640</v>
      </c>
      <c r="G19" s="9">
        <f t="shared" si="37"/>
        <v>10533</v>
      </c>
      <c r="H19" s="9">
        <f t="shared" si="38"/>
        <v>8778</v>
      </c>
      <c r="I19" s="4" t="e">
        <f>#REF!</f>
        <v>#REF!</v>
      </c>
      <c r="J19" s="4">
        <f t="shared" si="39"/>
        <v>0</v>
      </c>
      <c r="O19">
        <v>0</v>
      </c>
      <c r="P19">
        <v>1500</v>
      </c>
      <c r="Q19">
        <f t="shared" si="40"/>
        <v>1250</v>
      </c>
      <c r="R19" s="2">
        <v>15800000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22600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20100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3:25" ht="15.75" x14ac:dyDescent="0.25">
      <c r="D33" t="s">
        <v>42</v>
      </c>
      <c r="S33" s="10"/>
      <c r="T33" s="10"/>
      <c r="U33" s="17" t="s">
        <v>17</v>
      </c>
      <c r="V33" s="23"/>
      <c r="W33" s="24">
        <f>X33-X34</f>
        <v>8</v>
      </c>
      <c r="X33" s="25">
        <v>2024</v>
      </c>
    </row>
    <row r="34" spans="3:25" ht="15.75" x14ac:dyDescent="0.25">
      <c r="S34" s="10"/>
      <c r="T34" s="10"/>
      <c r="U34" s="17" t="s">
        <v>18</v>
      </c>
      <c r="V34" s="23"/>
      <c r="W34" s="24">
        <f>W35-W33</f>
        <v>52</v>
      </c>
      <c r="X34" s="24">
        <v>2016</v>
      </c>
      <c r="Y34" t="s">
        <v>41</v>
      </c>
    </row>
    <row r="35" spans="3:25" ht="15.75" x14ac:dyDescent="0.25">
      <c r="C35">
        <v>9.68</v>
      </c>
      <c r="D35">
        <v>10.76</v>
      </c>
      <c r="E35">
        <f>C35*D35</f>
        <v>104.15679999999999</v>
      </c>
      <c r="S35" s="10"/>
      <c r="T35" s="10"/>
      <c r="U35" s="17" t="s">
        <v>19</v>
      </c>
      <c r="V35" s="23"/>
      <c r="W35" s="24">
        <v>60</v>
      </c>
      <c r="X35" s="24"/>
    </row>
    <row r="36" spans="3:25" ht="45" customHeight="1" x14ac:dyDescent="0.25">
      <c r="C36">
        <v>7.71</v>
      </c>
      <c r="D36">
        <v>4.8099999999999996</v>
      </c>
      <c r="E36">
        <f t="shared" ref="E36:E49" si="53">C36*D36</f>
        <v>37.085099999999997</v>
      </c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12</v>
      </c>
      <c r="X36" s="24"/>
    </row>
    <row r="37" spans="3:25" ht="15.75" x14ac:dyDescent="0.25">
      <c r="C37">
        <v>18.350000000000001</v>
      </c>
      <c r="D37">
        <v>11.03</v>
      </c>
      <c r="E37">
        <f t="shared" si="53"/>
        <v>202.40049999999999</v>
      </c>
      <c r="U37" s="17"/>
      <c r="V37" s="26"/>
      <c r="W37" s="27">
        <f>W36%</f>
        <v>0.12</v>
      </c>
      <c r="X37" s="27"/>
    </row>
    <row r="38" spans="3:25" ht="15.75" x14ac:dyDescent="0.25">
      <c r="C38">
        <v>7.91</v>
      </c>
      <c r="D38">
        <v>15.31</v>
      </c>
      <c r="E38">
        <f t="shared" si="53"/>
        <v>121.10210000000001</v>
      </c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300</v>
      </c>
      <c r="X38" s="22"/>
    </row>
    <row r="39" spans="3:25" ht="15.75" x14ac:dyDescent="0.25">
      <c r="C39">
        <v>3.68</v>
      </c>
      <c r="D39">
        <v>8.5399999999999991</v>
      </c>
      <c r="E39">
        <f t="shared" si="53"/>
        <v>31.427199999999999</v>
      </c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2200</v>
      </c>
      <c r="X39" s="22"/>
    </row>
    <row r="40" spans="3:25" ht="15.75" x14ac:dyDescent="0.25">
      <c r="C40">
        <v>9.84</v>
      </c>
      <c r="D40">
        <v>4.07</v>
      </c>
      <c r="E40">
        <f t="shared" si="53"/>
        <v>40.0488</v>
      </c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20100</v>
      </c>
      <c r="X40" s="22"/>
    </row>
    <row r="41" spans="3:25" ht="15.75" x14ac:dyDescent="0.25">
      <c r="C41">
        <v>8.1300000000000008</v>
      </c>
      <c r="D41">
        <v>4.5</v>
      </c>
      <c r="E41">
        <f t="shared" si="53"/>
        <v>36.585000000000001</v>
      </c>
      <c r="R41" s="6" t="s">
        <v>25</v>
      </c>
      <c r="S41" s="16">
        <f>S40*90%</f>
        <v>0</v>
      </c>
      <c r="U41" s="23"/>
      <c r="V41" s="18"/>
      <c r="W41" s="19"/>
      <c r="X41" s="22"/>
    </row>
    <row r="42" spans="3:25" ht="15.75" x14ac:dyDescent="0.25">
      <c r="C42">
        <v>6.29</v>
      </c>
      <c r="D42">
        <v>5.33</v>
      </c>
      <c r="E42">
        <f t="shared" si="53"/>
        <v>33.525700000000001</v>
      </c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22300</v>
      </c>
      <c r="X42" s="22"/>
    </row>
    <row r="43" spans="3:25" ht="15.75" x14ac:dyDescent="0.25">
      <c r="C43">
        <v>9.93</v>
      </c>
      <c r="D43">
        <v>12.1</v>
      </c>
      <c r="E43">
        <f t="shared" si="53"/>
        <v>120.15299999999999</v>
      </c>
      <c r="S43" s="10"/>
      <c r="T43" s="10"/>
      <c r="U43" s="23"/>
      <c r="V43" s="23"/>
      <c r="W43" s="24"/>
      <c r="X43" s="24"/>
    </row>
    <row r="44" spans="3:25" ht="15.75" x14ac:dyDescent="0.25">
      <c r="C44">
        <v>12.41</v>
      </c>
      <c r="D44">
        <v>9.8699999999999992</v>
      </c>
      <c r="E44">
        <f t="shared" si="53"/>
        <v>122.48669999999998</v>
      </c>
      <c r="S44" s="10"/>
      <c r="T44" s="10"/>
      <c r="U44" s="28" t="s">
        <v>38</v>
      </c>
      <c r="V44" s="30"/>
      <c r="W44" s="25">
        <v>965</v>
      </c>
      <c r="X44" s="24"/>
    </row>
    <row r="45" spans="3:25" ht="15.75" x14ac:dyDescent="0.25">
      <c r="C45">
        <v>5.14</v>
      </c>
      <c r="D45">
        <v>1.9</v>
      </c>
      <c r="E45">
        <f t="shared" si="53"/>
        <v>9.7659999999999982</v>
      </c>
      <c r="P45" s="13" t="s">
        <v>30</v>
      </c>
      <c r="S45" s="10"/>
      <c r="T45" s="11"/>
      <c r="U45" s="17" t="s">
        <v>24</v>
      </c>
      <c r="V45" s="31"/>
      <c r="W45" s="32">
        <f>W42*W44+X46</f>
        <v>21519500</v>
      </c>
      <c r="X45" s="33"/>
    </row>
    <row r="46" spans="3:25" ht="15.75" x14ac:dyDescent="0.25">
      <c r="C46">
        <v>4.18</v>
      </c>
      <c r="D46">
        <v>1.59</v>
      </c>
      <c r="E46">
        <f t="shared" si="53"/>
        <v>6.6461999999999994</v>
      </c>
      <c r="S46" s="11"/>
      <c r="T46" s="10"/>
      <c r="U46" s="17" t="s">
        <v>25</v>
      </c>
      <c r="V46" s="23"/>
      <c r="W46" s="44">
        <f>W45*0.9</f>
        <v>19367550</v>
      </c>
      <c r="X46" s="35"/>
    </row>
    <row r="47" spans="3:25" ht="15.75" x14ac:dyDescent="0.25">
      <c r="C47">
        <v>5.0999999999999996</v>
      </c>
      <c r="D47">
        <v>3.71</v>
      </c>
      <c r="E47">
        <f t="shared" si="53"/>
        <v>18.920999999999999</v>
      </c>
      <c r="S47" s="10"/>
      <c r="T47" s="10"/>
      <c r="U47" s="17" t="s">
        <v>26</v>
      </c>
      <c r="V47" s="23"/>
      <c r="W47" s="34">
        <f>W45*0.8</f>
        <v>17215600</v>
      </c>
      <c r="X47" s="34"/>
    </row>
    <row r="48" spans="3:25" ht="15.75" x14ac:dyDescent="0.25">
      <c r="C48">
        <v>3.58</v>
      </c>
      <c r="D48">
        <v>11.23</v>
      </c>
      <c r="E48">
        <f t="shared" si="53"/>
        <v>40.203400000000002</v>
      </c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3:24" ht="15.75" x14ac:dyDescent="0.25">
      <c r="C49">
        <v>3.98</v>
      </c>
      <c r="D49">
        <v>6.19</v>
      </c>
      <c r="E49">
        <f t="shared" si="53"/>
        <v>24.636200000000002</v>
      </c>
      <c r="U49" s="37" t="s">
        <v>27</v>
      </c>
      <c r="V49" s="38"/>
      <c r="W49" s="39">
        <f>W30*W44</f>
        <v>2412500</v>
      </c>
      <c r="X49" s="39"/>
    </row>
    <row r="50" spans="3:24" ht="15.75" x14ac:dyDescent="0.25">
      <c r="E50">
        <f>SUM(E35:E49)</f>
        <v>949.14370000000008</v>
      </c>
      <c r="U50" s="17" t="s">
        <v>28</v>
      </c>
      <c r="V50" s="23"/>
      <c r="W50" s="36"/>
      <c r="X50" s="36"/>
    </row>
    <row r="51" spans="3:24" ht="15.75" x14ac:dyDescent="0.25">
      <c r="U51" s="40" t="s">
        <v>29</v>
      </c>
      <c r="V51" s="36"/>
      <c r="W51" s="34">
        <f>W45*0.025/12</f>
        <v>44832.291666666664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V27" sqref="V27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2024-01-11T08:51:02Z</dcterms:modified>
</cp:coreProperties>
</file>