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9E5ABE2-B821-4622-B529-62BDAF7F448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1" i="1" l="1"/>
  <c r="B41" i="1"/>
  <c r="D40" i="1"/>
  <c r="B40" i="1"/>
  <c r="B39" i="1"/>
  <c r="B38" i="1"/>
  <c r="B37" i="1"/>
  <c r="B36" i="1"/>
  <c r="B20" i="1"/>
  <c r="G5" i="1"/>
  <c r="G7" i="1" s="1"/>
  <c r="G8" i="1" s="1"/>
  <c r="F6" i="1"/>
  <c r="F5" i="1"/>
  <c r="F7" i="1" s="1"/>
  <c r="F8" i="1" s="1"/>
  <c r="H14" i="1"/>
  <c r="J28" i="1"/>
  <c r="J33" i="1" l="1"/>
  <c r="J27" i="1" l="1"/>
  <c r="J32" i="1" l="1"/>
  <c r="J4" i="1"/>
  <c r="J31" i="1"/>
  <c r="J30" i="1" l="1"/>
  <c r="J29" i="1"/>
  <c r="G39" i="1"/>
  <c r="H39" i="1" s="1"/>
  <c r="G38" i="1"/>
  <c r="H38" i="1" s="1"/>
  <c r="D39" i="1"/>
  <c r="D38" i="1"/>
  <c r="G37" i="1"/>
  <c r="G36" i="1"/>
  <c r="G35" i="1"/>
  <c r="I35" i="1" s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1" i="1" l="1"/>
  <c r="B19" i="1"/>
  <c r="B18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<sst xmlns="http://schemas.openxmlformats.org/spreadsheetml/2006/main" count="33" uniqueCount="31">
  <si>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</si>
  <si>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</si>
  <si>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</si>
  <si>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</si>
  <si>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</si>
  <si>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</si>
  <si>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</si>
  <si>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</si>
  <si>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</si>
  <si>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</si>
  <si>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</si>
  <si>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</si>
  <si>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</si>
  <si>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</si>
  <si>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</si>
  <si>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</si>
  <si>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</si>
  <si>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</si>
  <si>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</si>
  <si>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</si>
  <si>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</si>
  <si>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</si>
  <si>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</si>
  <si>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</si>
  <si>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</si>
  <si>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</si>
  <si>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>Flat Value</t>
  </si>
  <si>
    <t>Built up area</t>
  </si>
  <si>
    <t>Balcony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</si>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</sst>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0" fillId="0" borderId="8" xfId="0" applyBorder="1"/>
    <xf numFmtId="0" fontId="0" fillId="0" borderId="8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27</xdr:col>
      <xdr:colOff>430978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C8F77-510A-4479-8179-07C1CEE64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6861603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439828</xdr:colOff>
      <xdr:row>46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85D534-4372-4B57-9203-0D07F20AF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22228" cy="8878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30281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8570F6-E764-483F-993A-93A2F270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22281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173005</xdr:colOff>
      <xdr:row>37</xdr:row>
      <xdr:rowOff>39089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6BA741-D16A-4BFA-8079-A8409AB63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45805" cy="7087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257892</xdr:colOff>
      <xdr:row>38</xdr:row>
      <xdr:rowOff>29589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7F7492-250F-4F29-8195-72D8C8F73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34692" cy="72685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200734</xdr:colOff>
      <xdr:row>36</xdr:row>
      <xdr:rowOff>181957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F08AE0-2953-493F-94EF-2B4361BEC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077534" cy="70399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343629</xdr:colOff>
      <xdr:row>41</xdr:row>
      <xdr:rowOff>39169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BF4409B-B228-4E77-A787-12385A0B8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220429" cy="7659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8</xdr:col>
      <xdr:colOff>315050</xdr:colOff>
      <xdr:row>78</xdr:row>
      <xdr:rowOff>182037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9C700F-1B89-4297-BBD0-8C6209F5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429500"/>
          <a:ext cx="5191850" cy="761153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17</xdr:col>
      <xdr:colOff>305523</xdr:colOff>
      <xdr:row>75</xdr:row>
      <xdr:rowOff>124799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9A4AEA-8FB2-4AE3-B70C-98FA8555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7429500"/>
          <a:ext cx="5182323" cy="6982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46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043DE8-C97E-4E9C-AAC1-F69AF8610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G20" sqref="G20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26</v>
      </c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42000</v>
      </c>
      <c r="C3" s="33"/>
      <c r="D3" s="30"/>
      <c r="E3" s="10"/>
      <c r="F3" s="5">
        <v>2020</v>
      </c>
      <c r="G3" s="7">
        <v>2024</v>
      </c>
      <c r="H3" s="8">
        <f>G3-F3</f>
        <v>4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24</v>
      </c>
      <c r="G4" t="s">
        <v>27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39000</v>
      </c>
      <c r="C5" s="33"/>
      <c r="D5" s="30"/>
      <c r="E5" s="16"/>
      <c r="F5" s="51">
        <f>112.06*10.764</f>
        <v>1206.2138399999999</v>
      </c>
      <c r="G5" s="19">
        <f>187.67*10.764</f>
        <v>2020.0798799999998</v>
      </c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>
        <f>58.49*10.764</f>
        <v>629.58636000000001</v>
      </c>
      <c r="G6" s="20">
        <v>38000</v>
      </c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>
        <f>SUM(F5:F6)</f>
        <v>1835.8001999999999</v>
      </c>
      <c r="G7" s="20">
        <f>G6*G5</f>
        <v>76763035.439999998</v>
      </c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>
        <f>F7*1.1</f>
        <v>2019.38022</v>
      </c>
      <c r="G8" s="21">
        <f>G7/1836</f>
        <v>41809.932156862742</v>
      </c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3000</v>
      </c>
      <c r="C13" s="33"/>
      <c r="D13" s="44"/>
      <c r="E13" s="1"/>
      <c r="F13" s="10" t="s">
        <v>25</v>
      </c>
      <c r="G13" s="21" t="s">
        <v>28</v>
      </c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39000</v>
      </c>
      <c r="C14" s="33"/>
      <c r="D14" s="30"/>
      <c r="E14" s="10"/>
      <c r="F14" s="12">
        <v>1748</v>
      </c>
      <c r="G14">
        <v>312</v>
      </c>
      <c r="H14" s="21">
        <f>G14+F14</f>
        <v>2060</v>
      </c>
      <c r="I14" s="57"/>
      <c r="J14" s="57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42000</v>
      </c>
      <c r="C15" s="33"/>
      <c r="D15" s="30"/>
      <c r="E15" s="10"/>
      <c r="F15" s="21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1836</v>
      </c>
      <c r="C16" s="45"/>
      <c r="D16" s="46"/>
      <c r="E16" s="10"/>
      <c r="F16" s="21"/>
      <c r="G16" s="24"/>
      <c r="H16" s="20"/>
      <c r="I16" s="10"/>
      <c r="J16" s="10"/>
      <c r="N16" s="55"/>
    </row>
    <row r="17" spans="1:15" ht="16.5" x14ac:dyDescent="0.3">
      <c r="A17" s="46" t="s">
        <v>11</v>
      </c>
      <c r="B17" s="47">
        <f>B16*B15</f>
        <v>77112000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29</v>
      </c>
      <c r="B18" s="47">
        <f>B17*0.9</f>
        <v>69400800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30</v>
      </c>
      <c r="B19" s="47">
        <f>B17*0.8</f>
        <v>61689600</v>
      </c>
      <c r="C19" s="47"/>
      <c r="D19" s="48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6" t="s">
        <v>12</v>
      </c>
      <c r="B20" s="47">
        <f>2020*B4</f>
        <v>6060000</v>
      </c>
      <c r="C20" s="47"/>
      <c r="D20" s="48"/>
      <c r="E20" s="10"/>
      <c r="F20" s="10"/>
      <c r="G20" s="10"/>
    </row>
    <row r="21" spans="1:15" ht="16.5" x14ac:dyDescent="0.3">
      <c r="A21" s="45" t="s">
        <v>16</v>
      </c>
      <c r="B21" s="49">
        <f>B17*0.03/12</f>
        <v>192780</v>
      </c>
      <c r="C21" s="47"/>
      <c r="D21" s="47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51" t="s">
        <v>21</v>
      </c>
      <c r="E26" s="51"/>
      <c r="F26" s="51" t="s">
        <v>11</v>
      </c>
      <c r="G26" s="51" t="s">
        <v>17</v>
      </c>
      <c r="H26" s="51" t="s">
        <v>18</v>
      </c>
      <c r="I26" s="51" t="s">
        <v>19</v>
      </c>
      <c r="J26" s="51"/>
    </row>
    <row r="27" spans="1:15" ht="17.25" x14ac:dyDescent="0.3">
      <c r="B27" s="50"/>
      <c r="C27" s="50">
        <v>1422</v>
      </c>
      <c r="D27" s="51"/>
      <c r="E27" s="51"/>
      <c r="F27" s="51">
        <v>70300000</v>
      </c>
      <c r="G27" s="16">
        <f t="shared" ref="G27:G33" si="0">F27/C27</f>
        <v>49437.412095639942</v>
      </c>
      <c r="H27" s="16" t="e">
        <f>F27/D27</f>
        <v>#DIV/0!</v>
      </c>
      <c r="I27" s="16" t="e">
        <f t="shared" ref="I27:I33" si="1">F27/B27</f>
        <v>#DIV/0!</v>
      </c>
      <c r="J27" s="51">
        <f>B27/C27</f>
        <v>0</v>
      </c>
      <c r="K27" s="26"/>
    </row>
    <row r="28" spans="1:15" ht="17.25" x14ac:dyDescent="0.3">
      <c r="B28" s="50"/>
      <c r="C28" s="50">
        <v>1600</v>
      </c>
      <c r="D28" s="51"/>
      <c r="E28" s="51"/>
      <c r="F28" s="51">
        <v>65000000</v>
      </c>
      <c r="G28" s="16">
        <f t="shared" si="0"/>
        <v>40625</v>
      </c>
      <c r="H28" s="16" t="e">
        <f>F28/D28</f>
        <v>#DIV/0!</v>
      </c>
      <c r="I28" s="16" t="e">
        <f t="shared" si="1"/>
        <v>#DIV/0!</v>
      </c>
      <c r="J28" s="51">
        <f>B28/C28</f>
        <v>0</v>
      </c>
      <c r="K28" s="26"/>
    </row>
    <row r="29" spans="1:15" x14ac:dyDescent="0.25">
      <c r="B29" s="50"/>
      <c r="C29" s="50">
        <v>1250</v>
      </c>
      <c r="D29" s="51"/>
      <c r="E29" s="51"/>
      <c r="F29" s="16">
        <v>55000000</v>
      </c>
      <c r="G29" s="16">
        <f t="shared" si="0"/>
        <v>44000</v>
      </c>
      <c r="H29" s="16" t="e">
        <f t="shared" ref="H29:H33" si="2">F29/D29</f>
        <v>#DIV/0!</v>
      </c>
      <c r="I29" s="16" t="e">
        <f t="shared" si="1"/>
        <v>#DIV/0!</v>
      </c>
      <c r="J29" s="51">
        <f t="shared" ref="J29:J33" si="3">D29/C29</f>
        <v>0</v>
      </c>
    </row>
    <row r="30" spans="1:15" x14ac:dyDescent="0.25">
      <c r="B30" s="50"/>
      <c r="C30" s="50">
        <v>1206</v>
      </c>
      <c r="D30" s="51"/>
      <c r="E30" s="51"/>
      <c r="F30" s="16">
        <v>52000000</v>
      </c>
      <c r="G30" s="16">
        <f t="shared" si="0"/>
        <v>43117.744610281923</v>
      </c>
      <c r="H30" s="16" t="e">
        <f t="shared" si="2"/>
        <v>#DIV/0!</v>
      </c>
      <c r="I30" s="16" t="e">
        <f t="shared" si="1"/>
        <v>#DIV/0!</v>
      </c>
      <c r="J30" s="51">
        <f t="shared" si="3"/>
        <v>0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50"/>
      <c r="C32" s="50"/>
      <c r="D32" s="51"/>
      <c r="E32" s="51"/>
      <c r="F32" s="16"/>
      <c r="G32" s="16" t="e">
        <f t="shared" si="0"/>
        <v>#DIV/0!</v>
      </c>
      <c r="H32" s="16" t="e">
        <f t="shared" si="2"/>
        <v>#DIV/0!</v>
      </c>
      <c r="I32" s="16" t="e">
        <f t="shared" si="1"/>
        <v>#DIV/0!</v>
      </c>
      <c r="J32" s="51" t="e">
        <f t="shared" si="3"/>
        <v>#DIV/0!</v>
      </c>
    </row>
    <row r="33" spans="1:10" x14ac:dyDescent="0.25">
      <c r="B33" s="50"/>
      <c r="C33" s="50"/>
      <c r="D33" s="51"/>
      <c r="E33" s="51"/>
      <c r="F33" s="16"/>
      <c r="G33" s="16" t="e">
        <f t="shared" si="0"/>
        <v>#DIV/0!</v>
      </c>
      <c r="H33" s="16" t="e">
        <f t="shared" si="2"/>
        <v>#DIV/0!</v>
      </c>
      <c r="I33" s="16" t="e">
        <f t="shared" si="1"/>
        <v>#DIV/0!</v>
      </c>
      <c r="J33" s="51" t="e">
        <f t="shared" si="3"/>
        <v>#DIV/0!</v>
      </c>
    </row>
    <row r="34" spans="1:10" x14ac:dyDescent="0.25">
      <c r="B34" s="13" t="s">
        <v>22</v>
      </c>
    </row>
    <row r="35" spans="1:10" x14ac:dyDescent="0.25">
      <c r="B35" s="50">
        <v>725</v>
      </c>
      <c r="C35" s="50">
        <v>31000000</v>
      </c>
      <c r="D35" s="51">
        <f t="shared" ref="D35:D41" si="4">C35/B35</f>
        <v>42758.620689655174</v>
      </c>
      <c r="E35" s="51">
        <v>1860000</v>
      </c>
      <c r="F35" s="51">
        <v>30000</v>
      </c>
      <c r="G35" s="16">
        <f>F35+E35+C35</f>
        <v>32890000</v>
      </c>
      <c r="H35" s="51">
        <f>G35/B35</f>
        <v>45365.517241379312</v>
      </c>
      <c r="I35" s="16" t="e">
        <f>G35/A35</f>
        <v>#DIV/0!</v>
      </c>
    </row>
    <row r="36" spans="1:10" x14ac:dyDescent="0.25">
      <c r="B36" s="50">
        <f>88.33*10.764</f>
        <v>950.78411999999992</v>
      </c>
      <c r="C36" s="50">
        <v>35360050</v>
      </c>
      <c r="D36" s="51">
        <f t="shared" si="4"/>
        <v>37190.40869130208</v>
      </c>
      <c r="E36" s="51">
        <v>2121800</v>
      </c>
      <c r="F36" s="51">
        <v>30000</v>
      </c>
      <c r="G36" s="16">
        <f>F36+E36+C36</f>
        <v>37511850</v>
      </c>
      <c r="H36" s="51">
        <f>G36/B36</f>
        <v>39453.593314116355</v>
      </c>
      <c r="I36" s="16"/>
    </row>
    <row r="37" spans="1:10" x14ac:dyDescent="0.25">
      <c r="B37" s="50">
        <f>128.56*10.764</f>
        <v>1383.8198399999999</v>
      </c>
      <c r="C37" s="50">
        <v>70000000</v>
      </c>
      <c r="D37" s="51">
        <f t="shared" si="4"/>
        <v>50584.619454509346</v>
      </c>
      <c r="E37" s="51">
        <v>315000</v>
      </c>
      <c r="F37" s="51">
        <v>30000</v>
      </c>
      <c r="G37" s="16">
        <f>F37+E37+C37</f>
        <v>70345000</v>
      </c>
      <c r="H37" s="51">
        <f>G37/B37</f>
        <v>50833.929364677999</v>
      </c>
      <c r="I37" s="51"/>
    </row>
    <row r="38" spans="1:10" ht="15.75" x14ac:dyDescent="0.25">
      <c r="A38" s="11"/>
      <c r="B38" s="50">
        <f>88.33*10.764</f>
        <v>950.78411999999992</v>
      </c>
      <c r="C38" s="50">
        <v>33452006</v>
      </c>
      <c r="D38" s="51">
        <f t="shared" si="4"/>
        <v>35183.597723529507</v>
      </c>
      <c r="E38" s="51">
        <v>2007400</v>
      </c>
      <c r="F38" s="51">
        <v>30000</v>
      </c>
      <c r="G38" s="16">
        <f>F38+E38+C38</f>
        <v>35489406</v>
      </c>
      <c r="H38" s="51">
        <f>G38/B38</f>
        <v>37326.460606010121</v>
      </c>
      <c r="I38" s="51"/>
    </row>
    <row r="39" spans="1:10" ht="15.75" x14ac:dyDescent="0.25">
      <c r="A39" s="11"/>
      <c r="B39" s="50">
        <f>88.33*10.764</f>
        <v>950.78411999999992</v>
      </c>
      <c r="C39" s="50">
        <v>35870007</v>
      </c>
      <c r="D39" s="51">
        <f t="shared" si="4"/>
        <v>37726.762832345164</v>
      </c>
      <c r="E39" s="51">
        <v>2152400</v>
      </c>
      <c r="F39" s="51">
        <v>30000</v>
      </c>
      <c r="G39" s="16">
        <f>F39+E39+C39</f>
        <v>38052407</v>
      </c>
      <c r="H39" s="51">
        <f>G39/B39</f>
        <v>40022.13141717176</v>
      </c>
      <c r="I39" s="51"/>
    </row>
    <row r="40" spans="1:10" ht="15.75" x14ac:dyDescent="0.25">
      <c r="A40" s="11"/>
      <c r="B40" s="13">
        <f>117.33*10.764</f>
        <v>1262.94012</v>
      </c>
      <c r="C40" s="13">
        <v>56000000</v>
      </c>
      <c r="D40" s="58">
        <f t="shared" si="4"/>
        <v>44340.97793963502</v>
      </c>
    </row>
    <row r="41" spans="1:10" ht="15.75" x14ac:dyDescent="0.25">
      <c r="A41" s="11"/>
      <c r="B41" s="50">
        <f>128.56*10.764</f>
        <v>1383.8198399999999</v>
      </c>
      <c r="C41" s="13">
        <v>72000000</v>
      </c>
      <c r="D41" s="59">
        <f t="shared" si="4"/>
        <v>52029.894296066755</v>
      </c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22" workbookViewId="0">
      <selection activeCell="J40" sqref="J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2024-01-17T10:21:40Z</dcterms:modified>
</cp:coreProperties>
</file>