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URESH YASHWANT GAVALI - SBI\"/>
    </mc:Choice>
  </mc:AlternateContent>
  <xr:revisionPtr revIDLastSave="0" documentId="13_ncr:1_{215E03EC-24AE-4CA1-BBC8-F8FC044B53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8" i="4" l="1"/>
  <c r="F30" i="4"/>
  <c r="F31" i="4"/>
  <c r="F32" i="4"/>
  <c r="F33" i="4"/>
  <c r="F34" i="4"/>
  <c r="F35" i="4"/>
  <c r="F36" i="4"/>
  <c r="F37" i="4"/>
  <c r="F29" i="4"/>
  <c r="W27" i="4" l="1"/>
  <c r="P14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B14" i="4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W40" i="4"/>
  <c r="W24" i="4"/>
  <c r="W23" i="4"/>
  <c r="W22" i="4"/>
  <c r="W31" i="4" s="1"/>
  <c r="W33" i="4" s="1"/>
  <c r="W28" i="4" l="1"/>
  <c r="W29" i="4" s="1"/>
  <c r="W30" i="4" s="1"/>
  <c r="W25" i="4"/>
  <c r="W36" i="4" l="1"/>
  <c r="S30" i="4"/>
  <c r="S31" i="4" s="1"/>
  <c r="S33" i="4" s="1"/>
  <c r="W37" i="4" l="1"/>
  <c r="X36" i="4"/>
  <c r="W42" i="4"/>
  <c r="W38" i="4"/>
  <c r="S32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<sst xmlns="http://schemas.openxmlformats.org/spreadsheetml/2006/main" count="49" uniqueCount="42">
  <si>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</si>
  <si>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</si>
  <si>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</si>
  <si>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</si>
  <si>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</si>
  <si>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</si>
  <si>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</si>
  <si>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</si>
  <si>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</si>
  <si>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</si>
  <si>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</si>
  <si>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</si>
  <si>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</si>
  <si>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</si>
  <si>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</si>
  <si>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</si>
  <si>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</si>
  <si>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</si>
  <si>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</si>
  <si>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</si>
  <si>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</si>
  <si>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</si>
  <si>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</si>
  <si>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</si>
  <si>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</si>
  <si>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</si>
  <si>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</si>
  <si>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</si>
  <si>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</si>
  <si>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</si>
  <si>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</si>
  <si>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</si>
  <si>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</si>
  <si>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</si>
  <si>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</si>
  <si>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</si>
  <si>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</si>
  <si>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</si>
  <si>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Thane ) - MR. SURESH YASHWANT GAVALI &amp; MRS. VANDANA SURESH GAVALI</t>
  </si>
  <si>
    <t>As per OC</t>
  </si>
  <si>
    <t>FMV / RV</t>
  </si>
  <si>
    <t>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</si>
</sst>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202010</xdr:colOff>
      <xdr:row>44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92AE1-A0CB-4F1F-9655-90CDCC79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22810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440168</xdr:colOff>
      <xdr:row>47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A876E-6235-489B-B09B-E2E94E09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60968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29940</xdr:colOff>
      <xdr:row>34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68C10-CC4D-4CA3-A870-FFE77F40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783540" cy="6315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30706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12484-9FAE-4C0D-8150-997E5F0E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70706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488310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46CBF-96E0-42FC-8976-436DC25B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66710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18E5C-61EF-4406-BF1C-81F3BE63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74B54-A0CB-47A8-9D93-0552D38C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9769B8-5359-414C-9ED1-BDDC23BC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49</xdr:row>
      <xdr:rowOff>106066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149A6-C2FE-4568-B4FC-35709902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9250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C1" zoomScaleNormal="100" workbookViewId="0">
      <selection activeCell="W16" sqref="W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  <col min="21" max="21" width="23.85546875" customWidth="1"/>
    <col min="23" max="24" width="19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540</v>
      </c>
      <c r="C3" s="4">
        <f>B3*1.2</f>
        <v>648</v>
      </c>
      <c r="D3" s="4">
        <f t="shared" ref="D3:D8" si="2">C3*1.2</f>
        <v>777.6</v>
      </c>
      <c r="E3" s="5">
        <f t="shared" ref="E3:E8" si="3">R3</f>
        <v>6750000</v>
      </c>
      <c r="F3" s="10">
        <f t="shared" ref="F3:F8" si="4">ROUND((E3/B3),0)</f>
        <v>12500</v>
      </c>
      <c r="G3" s="10">
        <f t="shared" ref="G3:G8" si="5">ROUND((E3/C3),0)</f>
        <v>10417</v>
      </c>
      <c r="H3" s="10">
        <f t="shared" ref="H3:H8" si="6">ROUND((E3/D3),0)</f>
        <v>8681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540</v>
      </c>
      <c r="R3" s="2">
        <v>6750000</v>
      </c>
      <c r="S3" s="8"/>
      <c r="T3" s="8"/>
    </row>
    <row r="4" spans="1:20" x14ac:dyDescent="0.25">
      <c r="A4" s="4">
        <f t="shared" si="0"/>
        <v>0</v>
      </c>
      <c r="B4" s="4">
        <f t="shared" si="1"/>
        <v>540</v>
      </c>
      <c r="C4" s="4">
        <f t="shared" ref="C4:C8" si="9">B4*1.2</f>
        <v>648</v>
      </c>
      <c r="D4" s="4">
        <f t="shared" si="2"/>
        <v>777.6</v>
      </c>
      <c r="E4" s="5">
        <f t="shared" si="3"/>
        <v>6650000</v>
      </c>
      <c r="F4" s="10">
        <f t="shared" si="4"/>
        <v>12315</v>
      </c>
      <c r="G4" s="10">
        <f t="shared" si="5"/>
        <v>10262</v>
      </c>
      <c r="H4" s="10">
        <f t="shared" si="6"/>
        <v>8552</v>
      </c>
      <c r="I4" s="4" t="e">
        <f>#REF!</f>
        <v>#REF!</v>
      </c>
      <c r="J4" s="4">
        <f t="shared" si="7"/>
        <v>0</v>
      </c>
      <c r="O4">
        <v>0</v>
      </c>
      <c r="P4">
        <v>648</v>
      </c>
      <c r="Q4">
        <f t="shared" si="8"/>
        <v>540</v>
      </c>
      <c r="R4" s="2">
        <v>6650000</v>
      </c>
      <c r="S4" s="8"/>
      <c r="T4" s="8"/>
    </row>
    <row r="5" spans="1:20" s="43" customFormat="1" x14ac:dyDescent="0.25">
      <c r="A5" s="41">
        <f t="shared" si="0"/>
        <v>0</v>
      </c>
      <c r="B5" s="41">
        <f t="shared" si="1"/>
        <v>540</v>
      </c>
      <c r="C5" s="41">
        <f t="shared" si="9"/>
        <v>648</v>
      </c>
      <c r="D5" s="41">
        <f t="shared" si="2"/>
        <v>777.6</v>
      </c>
      <c r="E5" s="42">
        <f t="shared" si="3"/>
        <v>7700000</v>
      </c>
      <c r="F5" s="41">
        <f t="shared" si="4"/>
        <v>14259</v>
      </c>
      <c r="G5" s="41">
        <f t="shared" si="5"/>
        <v>11883</v>
      </c>
      <c r="H5" s="41">
        <f t="shared" si="6"/>
        <v>9902</v>
      </c>
      <c r="I5" s="41" t="e">
        <f>#REF!</f>
        <v>#REF!</v>
      </c>
      <c r="J5" s="41">
        <f t="shared" si="7"/>
        <v>0</v>
      </c>
      <c r="O5" s="43">
        <v>0</v>
      </c>
      <c r="P5" s="43">
        <f t="shared" si="8"/>
        <v>0</v>
      </c>
      <c r="Q5" s="43">
        <v>540</v>
      </c>
      <c r="R5" s="44">
        <v>7700000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1" t="e">
        <f t="shared" si="4"/>
        <v>#DIV/0!</v>
      </c>
      <c r="G6" s="41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760</v>
      </c>
      <c r="C10" s="4">
        <f>B10*1.2</f>
        <v>912</v>
      </c>
      <c r="D10" s="4">
        <f t="shared" ref="D10:D19" si="23">C10*1.2</f>
        <v>1094.3999999999999</v>
      </c>
      <c r="E10" s="5">
        <f t="shared" ref="E10:E19" si="24">R10</f>
        <v>8500000</v>
      </c>
      <c r="F10" s="10">
        <f t="shared" ref="F10:F19" si="25">ROUND((E10/B10),0)</f>
        <v>11184</v>
      </c>
      <c r="G10" s="10">
        <f t="shared" ref="G10:G19" si="26">ROUND((E10/C10),0)</f>
        <v>9320</v>
      </c>
      <c r="H10" s="10">
        <f t="shared" ref="H10:H19" si="27">ROUND((E10/D10),0)</f>
        <v>7767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760</v>
      </c>
      <c r="R10" s="2">
        <v>8500000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620</v>
      </c>
      <c r="C11" s="4">
        <f t="shared" ref="C11:C19" si="30">B11*1.2</f>
        <v>744</v>
      </c>
      <c r="D11" s="4">
        <f t="shared" si="23"/>
        <v>892.8</v>
      </c>
      <c r="E11" s="5">
        <f t="shared" si="24"/>
        <v>8000000</v>
      </c>
      <c r="F11" s="10">
        <f t="shared" si="25"/>
        <v>12903</v>
      </c>
      <c r="G11" s="10">
        <f t="shared" si="26"/>
        <v>10753</v>
      </c>
      <c r="H11" s="10">
        <f t="shared" si="27"/>
        <v>8961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620</v>
      </c>
      <c r="R11" s="2">
        <v>8000000</v>
      </c>
      <c r="S11" s="8"/>
      <c r="T11" s="8"/>
    </row>
    <row r="12" spans="1:20" s="43" customFormat="1" x14ac:dyDescent="0.25">
      <c r="A12" s="41">
        <f t="shared" si="21"/>
        <v>0</v>
      </c>
      <c r="B12" s="41">
        <f t="shared" si="22"/>
        <v>620</v>
      </c>
      <c r="C12" s="41">
        <f t="shared" si="30"/>
        <v>744</v>
      </c>
      <c r="D12" s="41">
        <f t="shared" si="23"/>
        <v>892.8</v>
      </c>
      <c r="E12" s="42">
        <f t="shared" si="24"/>
        <v>8000000</v>
      </c>
      <c r="F12" s="41">
        <f t="shared" si="25"/>
        <v>12903</v>
      </c>
      <c r="G12" s="41">
        <f t="shared" si="26"/>
        <v>10753</v>
      </c>
      <c r="H12" s="41">
        <f t="shared" si="27"/>
        <v>8961</v>
      </c>
      <c r="I12" s="41" t="e">
        <f>#REF!</f>
        <v>#REF!</v>
      </c>
      <c r="J12" s="41">
        <f t="shared" si="28"/>
        <v>0</v>
      </c>
      <c r="O12" s="43">
        <v>0</v>
      </c>
      <c r="P12" s="43">
        <f t="shared" si="29"/>
        <v>0</v>
      </c>
      <c r="Q12" s="43">
        <v>620</v>
      </c>
      <c r="R12" s="44">
        <v>8000000</v>
      </c>
    </row>
    <row r="13" spans="1:20" x14ac:dyDescent="0.25">
      <c r="A13" s="4">
        <f t="shared" si="21"/>
        <v>0</v>
      </c>
      <c r="B13" s="4">
        <f t="shared" si="22"/>
        <v>633.33333333333337</v>
      </c>
      <c r="C13" s="4">
        <f t="shared" si="30"/>
        <v>760</v>
      </c>
      <c r="D13" s="4">
        <f t="shared" si="23"/>
        <v>912</v>
      </c>
      <c r="E13" s="5">
        <f t="shared" si="24"/>
        <v>7500000</v>
      </c>
      <c r="F13" s="41">
        <f t="shared" si="25"/>
        <v>11842</v>
      </c>
      <c r="G13" s="41">
        <f t="shared" si="26"/>
        <v>9868</v>
      </c>
      <c r="H13" s="10">
        <f t="shared" si="27"/>
        <v>8224</v>
      </c>
      <c r="I13" s="4" t="e">
        <f>#REF!</f>
        <v>#REF!</v>
      </c>
      <c r="J13" s="4">
        <f t="shared" si="28"/>
        <v>0</v>
      </c>
      <c r="O13">
        <v>0</v>
      </c>
      <c r="P13">
        <v>760</v>
      </c>
      <c r="Q13">
        <f t="shared" si="29"/>
        <v>633.33333333333337</v>
      </c>
      <c r="R13" s="2">
        <v>7500000</v>
      </c>
      <c r="S13" s="8"/>
      <c r="T13" s="8"/>
    </row>
    <row r="14" spans="1:20" s="43" customFormat="1" x14ac:dyDescent="0.25">
      <c r="A14" s="41">
        <f t="shared" si="21"/>
        <v>0</v>
      </c>
      <c r="B14" s="41">
        <f t="shared" si="22"/>
        <v>700</v>
      </c>
      <c r="C14" s="41">
        <f t="shared" si="30"/>
        <v>840</v>
      </c>
      <c r="D14" s="41">
        <f t="shared" si="23"/>
        <v>1008</v>
      </c>
      <c r="E14" s="42">
        <f t="shared" si="24"/>
        <v>10500000</v>
      </c>
      <c r="F14" s="41">
        <f t="shared" si="25"/>
        <v>15000</v>
      </c>
      <c r="G14" s="41">
        <f t="shared" si="26"/>
        <v>12500</v>
      </c>
      <c r="H14" s="41">
        <f t="shared" si="27"/>
        <v>10417</v>
      </c>
      <c r="I14" s="41" t="e">
        <f>#REF!</f>
        <v>#REF!</v>
      </c>
      <c r="J14" s="41">
        <f t="shared" si="28"/>
        <v>0</v>
      </c>
      <c r="O14" s="43">
        <v>0</v>
      </c>
      <c r="P14" s="43">
        <f t="shared" si="29"/>
        <v>0</v>
      </c>
      <c r="Q14" s="43">
        <v>700</v>
      </c>
      <c r="R14" s="44">
        <v>10500000</v>
      </c>
    </row>
    <row r="15" spans="1:20" x14ac:dyDescent="0.25">
      <c r="A15" s="4">
        <f t="shared" si="21"/>
        <v>0</v>
      </c>
      <c r="B15" s="4">
        <f t="shared" si="22"/>
        <v>540</v>
      </c>
      <c r="C15" s="4">
        <f t="shared" si="30"/>
        <v>648</v>
      </c>
      <c r="D15" s="4">
        <f t="shared" si="23"/>
        <v>777.6</v>
      </c>
      <c r="E15" s="5">
        <f t="shared" si="24"/>
        <v>7516800</v>
      </c>
      <c r="F15" s="10">
        <f t="shared" si="25"/>
        <v>13920</v>
      </c>
      <c r="G15" s="10">
        <f t="shared" si="26"/>
        <v>11600</v>
      </c>
      <c r="H15" s="10">
        <f t="shared" si="27"/>
        <v>9667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540</v>
      </c>
      <c r="R15" s="2">
        <v>7516800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1" t="e">
        <f t="shared" si="25"/>
        <v>#DIV/0!</v>
      </c>
      <c r="G16" s="41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1" t="e">
        <f t="shared" si="25"/>
        <v>#DIV/0!</v>
      </c>
      <c r="G19" s="41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14900</v>
      </c>
      <c r="X20" s="21" t="s">
        <v>37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12400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20</v>
      </c>
      <c r="X24" s="26">
        <v>2024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40</v>
      </c>
      <c r="X25" s="25">
        <v>2004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E27" t="s">
        <v>41</v>
      </c>
      <c r="P27" s="47" t="s">
        <v>38</v>
      </c>
      <c r="Q27" s="47"/>
      <c r="R27" s="47"/>
      <c r="S27" s="47"/>
      <c r="T27" s="48"/>
      <c r="U27" s="22" t="s">
        <v>20</v>
      </c>
      <c r="V27" s="24"/>
      <c r="W27" s="25">
        <f>90*W24/W26</f>
        <v>30</v>
      </c>
      <c r="X27" s="25"/>
    </row>
    <row r="28" spans="1:25" ht="15.75" x14ac:dyDescent="0.25">
      <c r="U28" s="18"/>
      <c r="V28" s="27"/>
      <c r="W28" s="28">
        <f>W27%</f>
        <v>0.3</v>
      </c>
      <c r="X28" s="28"/>
    </row>
    <row r="29" spans="1:25" ht="15.75" x14ac:dyDescent="0.25">
      <c r="D29">
        <v>11.43</v>
      </c>
      <c r="E29">
        <v>7.38</v>
      </c>
      <c r="F29" s="7">
        <f>D29*E29</f>
        <v>84.353399999999993</v>
      </c>
      <c r="P29" s="15" t="s">
        <v>30</v>
      </c>
      <c r="Q29" s="15" t="s">
        <v>36</v>
      </c>
      <c r="R29" s="15" t="s">
        <v>31</v>
      </c>
      <c r="S29" s="15" t="s">
        <v>32</v>
      </c>
      <c r="T29" s="13"/>
      <c r="U29" s="18" t="s">
        <v>21</v>
      </c>
      <c r="V29" s="19"/>
      <c r="W29" s="20">
        <f>W23*W28</f>
        <v>750</v>
      </c>
      <c r="X29" s="23"/>
    </row>
    <row r="30" spans="1:25" ht="15.75" x14ac:dyDescent="0.25">
      <c r="D30">
        <v>10.57</v>
      </c>
      <c r="E30">
        <v>9.23</v>
      </c>
      <c r="F30" s="7">
        <f t="shared" ref="F30:F37" si="31">D30*E30</f>
        <v>97.56110000000001</v>
      </c>
      <c r="R30" s="16"/>
      <c r="S30" s="16">
        <f>R30*Q30</f>
        <v>0</v>
      </c>
      <c r="U30" s="18" t="s">
        <v>22</v>
      </c>
      <c r="V30" s="19"/>
      <c r="W30" s="20">
        <f>W23-W29</f>
        <v>1750</v>
      </c>
      <c r="X30" s="23"/>
    </row>
    <row r="31" spans="1:25" ht="15.75" x14ac:dyDescent="0.25">
      <c r="D31">
        <v>8.26</v>
      </c>
      <c r="E31">
        <v>7.45</v>
      </c>
      <c r="F31" s="7">
        <f t="shared" si="31"/>
        <v>61.536999999999999</v>
      </c>
      <c r="R31" s="6" t="s">
        <v>32</v>
      </c>
      <c r="S31" s="17">
        <f>SUM(S30:S30)</f>
        <v>0</v>
      </c>
      <c r="U31" s="18" t="s">
        <v>15</v>
      </c>
      <c r="V31" s="19"/>
      <c r="W31" s="20">
        <f>W22</f>
        <v>12400</v>
      </c>
      <c r="X31" s="23"/>
    </row>
    <row r="32" spans="1:25" ht="15.75" x14ac:dyDescent="0.25">
      <c r="D32">
        <v>3.04</v>
      </c>
      <c r="E32">
        <v>4.1399999999999997</v>
      </c>
      <c r="F32" s="7">
        <f t="shared" si="31"/>
        <v>12.585599999999999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4:24" ht="15.75" x14ac:dyDescent="0.25">
      <c r="D33">
        <v>4.6900000000000004</v>
      </c>
      <c r="E33">
        <v>6.84</v>
      </c>
      <c r="F33" s="7">
        <f t="shared" si="31"/>
        <v>32.079599999999999</v>
      </c>
      <c r="R33" s="6" t="s">
        <v>33</v>
      </c>
      <c r="S33" s="17">
        <f>S31*80%</f>
        <v>0</v>
      </c>
      <c r="U33" s="29" t="s">
        <v>23</v>
      </c>
      <c r="V33" s="30"/>
      <c r="W33" s="21">
        <f>W31+W30</f>
        <v>14150</v>
      </c>
      <c r="X33" s="23"/>
    </row>
    <row r="34" spans="4:24" ht="15.75" x14ac:dyDescent="0.25">
      <c r="D34">
        <v>13.84</v>
      </c>
      <c r="E34">
        <v>8.93</v>
      </c>
      <c r="F34" s="7">
        <f t="shared" si="31"/>
        <v>123.5912</v>
      </c>
      <c r="S34" s="11"/>
      <c r="T34" s="11"/>
      <c r="U34" s="24"/>
      <c r="V34" s="24"/>
      <c r="W34" s="25"/>
      <c r="X34" s="25"/>
    </row>
    <row r="35" spans="4:24" ht="15.75" x14ac:dyDescent="0.25">
      <c r="D35">
        <v>2.99</v>
      </c>
      <c r="E35">
        <v>2</v>
      </c>
      <c r="F35" s="7">
        <f t="shared" si="31"/>
        <v>5.98</v>
      </c>
      <c r="S35" s="11"/>
      <c r="T35" s="11"/>
      <c r="U35" s="29" t="s">
        <v>36</v>
      </c>
      <c r="V35" s="31"/>
      <c r="W35" s="26">
        <v>425</v>
      </c>
      <c r="X35" s="25"/>
    </row>
    <row r="36" spans="4:24" ht="15.75" x14ac:dyDescent="0.25">
      <c r="D36">
        <v>2.0499999999999998</v>
      </c>
      <c r="E36">
        <v>4.66</v>
      </c>
      <c r="F36" s="7">
        <f t="shared" si="31"/>
        <v>9.552999999999999</v>
      </c>
      <c r="P36" s="14" t="s">
        <v>29</v>
      </c>
      <c r="S36" s="11"/>
      <c r="T36" s="12"/>
      <c r="U36" s="18" t="s">
        <v>40</v>
      </c>
      <c r="V36" s="32"/>
      <c r="W36" s="33">
        <f>W33*W35+X37</f>
        <v>6013750</v>
      </c>
      <c r="X36" s="45">
        <f>W36*0.75</f>
        <v>4510312.5</v>
      </c>
    </row>
    <row r="37" spans="4:24" ht="15.75" x14ac:dyDescent="0.25">
      <c r="D37">
        <v>5.86</v>
      </c>
      <c r="E37">
        <v>4.4400000000000004</v>
      </c>
      <c r="F37" s="7">
        <f t="shared" si="31"/>
        <v>26.018400000000003</v>
      </c>
      <c r="S37" s="12"/>
      <c r="T37" s="11"/>
      <c r="U37" s="18" t="s">
        <v>24</v>
      </c>
      <c r="V37" s="24"/>
      <c r="W37" s="34">
        <f>W36*0.9</f>
        <v>5412375</v>
      </c>
      <c r="X37" s="35"/>
    </row>
    <row r="38" spans="4:24" ht="15.75" x14ac:dyDescent="0.25">
      <c r="F38" s="7">
        <f>SUM(F29:F37)</f>
        <v>453.25930000000005</v>
      </c>
      <c r="S38" s="11"/>
      <c r="T38" s="11"/>
      <c r="U38" s="18" t="s">
        <v>25</v>
      </c>
      <c r="V38" s="24"/>
      <c r="W38" s="34">
        <f>W36*0.8</f>
        <v>4811000</v>
      </c>
      <c r="X38" s="34"/>
    </row>
    <row r="39" spans="4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4:24" ht="15.75" x14ac:dyDescent="0.25">
      <c r="U40" s="37" t="s">
        <v>26</v>
      </c>
      <c r="V40" s="38"/>
      <c r="W40" s="39">
        <f>W21*W35</f>
        <v>1062500</v>
      </c>
      <c r="X40" s="39"/>
    </row>
    <row r="41" spans="4:24" ht="15.75" x14ac:dyDescent="0.25">
      <c r="U41" s="18" t="s">
        <v>27</v>
      </c>
      <c r="V41" s="24"/>
      <c r="W41" s="36"/>
      <c r="X41" s="36"/>
    </row>
    <row r="42" spans="4:24" ht="15.75" x14ac:dyDescent="0.25">
      <c r="U42" s="40" t="s">
        <v>28</v>
      </c>
      <c r="V42" s="36"/>
      <c r="W42" s="34">
        <f>W36*0.025/12</f>
        <v>12528.645833333334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16" sqref="AA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43" sqref="U4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2024-01-11T05:06:33Z</dcterms:modified>
</cp:coreProperties>
</file>