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filterPrivacy="1" defaultThemeVersion="124226"/>
  <xr:revisionPtr revIDLastSave="0" documentId="13_ncr:1_{47DB6508-D047-45BB-9124-7F0A71F01E2F}" xr6:coauthVersionLast="47" xr6:coauthVersionMax="47" xr10:uidLastSave="{00000000-0000-0000-0000-000000000000}"/>
  <bookViews>
    <workbookView xWindow="-120" yWindow="-120" windowWidth="29040" windowHeight="15720" activeTab="3" xr2:uid="{00000000-000D-0000-FFFF-FFFF00000000}"/>
  </bookViews>
  <sheets>
    <sheet name="Sheet1" sheetId="1" r:id="rId1"/>
    <sheet name="Sheet8" sheetId="11" r:id="rId2"/>
    <sheet name="Sheet2" sheetId="5" r:id="rId3"/>
    <sheet name="Sheet3" sheetId="6" r:id="rId4"/>
    <sheet name="Sheet4" sheetId="7" r:id="rId5"/>
    <sheet name="Sheet5" sheetId="8" r:id="rId6"/>
    <sheet name="Sheet6" sheetId="9" r:id="rId7"/>
    <sheet name="Sheet7" sheetId="10" r:id="rId8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19" i="1" l="1"/>
  <c r="B18" i="1"/>
  <c r="F6" i="1"/>
  <c r="E8" i="1" l="1"/>
  <c r="E7" i="1"/>
  <c r="E6" i="1"/>
  <c r="B11" i="1"/>
  <c r="B10" i="1"/>
  <c r="B8" i="1"/>
  <c r="B6" i="1"/>
  <c r="B5" i="1"/>
  <c r="B14" i="1" s="1"/>
  <c r="Q12" i="1"/>
  <c r="Q13" i="1" s="1"/>
  <c r="Q8" i="1"/>
  <c r="Q7" i="1"/>
  <c r="Q6" i="1"/>
  <c r="P12" i="1"/>
  <c r="P13" i="1" s="1"/>
  <c r="P8" i="1"/>
  <c r="P7" i="1"/>
  <c r="P6" i="1"/>
  <c r="N13" i="1"/>
  <c r="O12" i="1"/>
  <c r="O13" i="1" s="1"/>
  <c r="O8" i="1"/>
  <c r="O7" i="1"/>
  <c r="O9" i="1" s="1"/>
  <c r="O6" i="1"/>
  <c r="N12" i="1"/>
  <c r="N9" i="1"/>
  <c r="N8" i="1"/>
  <c r="N7" i="1"/>
  <c r="N6" i="1"/>
  <c r="G33" i="1"/>
  <c r="G34" i="1"/>
  <c r="B12" i="1" l="1"/>
  <c r="B13" i="1" s="1"/>
  <c r="B15" i="1" s="1"/>
  <c r="B17" i="1" s="1"/>
  <c r="C35" i="1"/>
  <c r="C34" i="1"/>
  <c r="C33" i="1"/>
  <c r="I29" i="1" l="1"/>
  <c r="C36" i="1" l="1"/>
  <c r="I28" i="1" l="1"/>
  <c r="I25" i="1" l="1"/>
  <c r="I30" i="1"/>
  <c r="F25" i="1"/>
  <c r="G25" i="1" l="1"/>
  <c r="F26" i="1"/>
  <c r="G26" i="1"/>
  <c r="F27" i="1"/>
  <c r="G27" i="1"/>
  <c r="F28" i="1"/>
  <c r="G28" i="1"/>
  <c r="F29" i="1"/>
  <c r="G29" i="1"/>
  <c r="F30" i="1"/>
  <c r="G30" i="1"/>
  <c r="F31" i="1"/>
  <c r="G31" i="1"/>
  <c r="F33" i="1"/>
  <c r="F34" i="1"/>
  <c r="G35" i="1"/>
  <c r="H33" i="1" l="1"/>
  <c r="I26" i="1" l="1"/>
  <c r="H30" i="1" l="1"/>
  <c r="H29" i="1"/>
  <c r="H31" i="1"/>
  <c r="H25" i="1" l="1"/>
  <c r="H34" i="1" l="1"/>
  <c r="H26" i="1"/>
  <c r="H27" i="1"/>
  <c r="H28" i="1"/>
  <c r="G3" i="1" l="1"/>
</calcChain>
</file>

<file path=xl/sharedStrings.xml><?xml version="1.0" encoding="utf-8"?>
<sst xmlns="http://schemas.openxmlformats.org/spreadsheetml/2006/main" count="27" uniqueCount="26">
  <si>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</si>
  <si>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</si>
  <si>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</si>
  <si>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</si>
  <si>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</si>
  <si>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</si>
  <si>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</si>
  <si>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</si>
  <si>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</si>
  <si>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</si>
  <si>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</si>
  <si>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</si>
  <si>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</si>
  <si>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</si>
  <si>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</si>
  <si>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</si>
  <si>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</si>
  <si>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</si>
  <si>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</si>
  <si>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</si>
  <si>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 xml:space="preserve"> Built up Area</t>
  </si>
  <si>
    <t>Value / RV</t>
  </si>
  <si>
    <t>Area</t>
  </si>
  <si>
    <t>Agreement carpet area</t>
  </si>
  <si>
    <t>11000 to 12,000 on Carpet area</t>
  </si>
  <si>
    <t>Built up area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</si>
</sst>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 * #,##0_ ;_ * \-#,##0_ ;_ * &quot;-&quot;??_ ;_ @_ 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  <font>
      <b/>
      <sz val="11"/>
      <color rgb="FF000000"/>
      <name val="Calibri"/>
      <family val="2"/>
      <scheme val="minor"/>
    </font>
    <font>
      <b/>
      <sz val="11"/>
      <color rgb="FFFF000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48">
    <xf numFmtId="0" fontId="0" fillId="0" borderId="0" xfId="0"/>
    <xf numFmtId="0" fontId="0" fillId="0" borderId="2" xfId="0" applyBorder="1"/>
    <xf numFmtId="0" fontId="0" fillId="0" borderId="3" xfId="0" applyBorder="1"/>
    <xf numFmtId="43" fontId="3" fillId="0" borderId="0" xfId="1" applyFont="1" applyBorder="1"/>
    <xf numFmtId="43" fontId="2" fillId="0" borderId="0" xfId="1" applyFont="1" applyBorder="1"/>
    <xf numFmtId="43" fontId="2" fillId="0" borderId="0" xfId="0" applyNumberFormat="1" applyFont="1"/>
    <xf numFmtId="43" fontId="0" fillId="0" borderId="0" xfId="0" applyNumberFormat="1"/>
    <xf numFmtId="0" fontId="7" fillId="0" borderId="0" xfId="0" applyFont="1"/>
    <xf numFmtId="0" fontId="0" fillId="0" borderId="1" xfId="0" applyBorder="1"/>
    <xf numFmtId="0" fontId="7" fillId="0" borderId="1" xfId="0" applyFont="1" applyBorder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43" fontId="5" fillId="0" borderId="0" xfId="0" applyNumberFormat="1" applyFont="1"/>
    <xf numFmtId="164" fontId="2" fillId="0" borderId="0" xfId="1" applyNumberFormat="1" applyFont="1" applyFill="1" applyBorder="1"/>
    <xf numFmtId="0" fontId="8" fillId="0" borderId="0" xfId="2" applyFill="1" applyBorder="1" applyAlignment="1" applyProtection="1"/>
    <xf numFmtId="0" fontId="9" fillId="0" borderId="1" xfId="0" applyFont="1" applyBorder="1"/>
    <xf numFmtId="43" fontId="9" fillId="0" borderId="1" xfId="0" applyNumberFormat="1" applyFont="1" applyBorder="1"/>
    <xf numFmtId="0" fontId="9" fillId="0" borderId="1" xfId="0" applyFont="1" applyBorder="1" applyAlignment="1">
      <alignment wrapText="1"/>
    </xf>
    <xf numFmtId="0" fontId="11" fillId="0" borderId="1" xfId="0" applyFont="1" applyBorder="1"/>
    <xf numFmtId="0" fontId="9" fillId="0" borderId="1" xfId="1" applyNumberFormat="1" applyFont="1" applyBorder="1"/>
    <xf numFmtId="43" fontId="9" fillId="0" borderId="1" xfId="1" applyFont="1" applyBorder="1"/>
    <xf numFmtId="0" fontId="10" fillId="0" borderId="1" xfId="0" applyFont="1" applyBorder="1"/>
    <xf numFmtId="43" fontId="10" fillId="0" borderId="1" xfId="0" applyNumberFormat="1" applyFont="1" applyBorder="1"/>
    <xf numFmtId="43" fontId="11" fillId="0" borderId="1" xfId="0" applyNumberFormat="1" applyFont="1" applyBorder="1"/>
    <xf numFmtId="0" fontId="0" fillId="0" borderId="5" xfId="0" applyBorder="1"/>
    <xf numFmtId="43" fontId="0" fillId="0" borderId="5" xfId="0" applyNumberFormat="1" applyBorder="1"/>
    <xf numFmtId="0" fontId="10" fillId="0" borderId="1" xfId="0" applyFont="1" applyBorder="1" applyAlignment="1">
      <alignment horizontal="center" wrapText="1"/>
    </xf>
    <xf numFmtId="43" fontId="11" fillId="0" borderId="1" xfId="1" applyFont="1" applyFill="1" applyBorder="1"/>
    <xf numFmtId="10" fontId="11" fillId="0" borderId="1" xfId="0" applyNumberFormat="1" applyFont="1" applyBorder="1"/>
    <xf numFmtId="0" fontId="4" fillId="0" borderId="0" xfId="0" applyFont="1"/>
    <xf numFmtId="0" fontId="6" fillId="0" borderId="0" xfId="0" applyFont="1"/>
    <xf numFmtId="0" fontId="3" fillId="0" borderId="0" xfId="0" applyFont="1"/>
    <xf numFmtId="0" fontId="2" fillId="0" borderId="0" xfId="0" applyFont="1"/>
    <xf numFmtId="0" fontId="5" fillId="0" borderId="0" xfId="0" applyFont="1"/>
    <xf numFmtId="0" fontId="0" fillId="0" borderId="0" xfId="0" applyAlignment="1">
      <alignment wrapText="1"/>
    </xf>
    <xf numFmtId="43" fontId="13" fillId="0" borderId="0" xfId="0" applyNumberFormat="1" applyFont="1"/>
    <xf numFmtId="10" fontId="9" fillId="0" borderId="1" xfId="1" applyNumberFormat="1" applyFont="1" applyBorder="1"/>
    <xf numFmtId="0" fontId="12" fillId="0" borderId="1" xfId="0" applyFont="1" applyBorder="1"/>
    <xf numFmtId="43" fontId="7" fillId="0" borderId="1" xfId="0" applyNumberFormat="1" applyFont="1" applyBorder="1"/>
    <xf numFmtId="0" fontId="10" fillId="0" borderId="6" xfId="0" applyFont="1" applyBorder="1" applyAlignment="1">
      <alignment horizontal="center" wrapText="1"/>
    </xf>
    <xf numFmtId="0" fontId="0" fillId="0" borderId="6" xfId="0" applyBorder="1"/>
    <xf numFmtId="0" fontId="0" fillId="0" borderId="1" xfId="1" applyNumberFormat="1" applyFont="1" applyBorder="1"/>
    <xf numFmtId="10" fontId="0" fillId="0" borderId="1" xfId="1" applyNumberFormat="1" applyFont="1" applyBorder="1"/>
    <xf numFmtId="43" fontId="0" fillId="0" borderId="1" xfId="1" applyFont="1" applyBorder="1"/>
    <xf numFmtId="43" fontId="14" fillId="0" borderId="0" xfId="1" applyFont="1" applyBorder="1"/>
    <xf numFmtId="0" fontId="14" fillId="0" borderId="0" xfId="0" applyFont="1"/>
    <xf numFmtId="10" fontId="14" fillId="0" borderId="0" xfId="0" applyNumberFormat="1" applyFont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png"/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496645</xdr:colOff>
      <xdr:row>37</xdr:row>
      <xdr:rowOff>172458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426E9C2-9672-E403-11E0-2A4AC63F09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640645" cy="722095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323850</xdr:colOff>
      <xdr:row>0</xdr:row>
      <xdr:rowOff>161925</xdr:rowOff>
    </xdr:from>
    <xdr:to>
      <xdr:col>19</xdr:col>
      <xdr:colOff>314325</xdr:colOff>
      <xdr:row>41</xdr:row>
      <xdr:rowOff>21594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" y="161925"/>
          <a:ext cx="11572875" cy="7670169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323850</xdr:colOff>
      <xdr:row>0</xdr:row>
      <xdr:rowOff>161925</xdr:rowOff>
    </xdr:from>
    <xdr:to>
      <xdr:col>18</xdr:col>
      <xdr:colOff>114300</xdr:colOff>
      <xdr:row>38</xdr:row>
      <xdr:rowOff>56498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" y="161925"/>
          <a:ext cx="10763250" cy="7133573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41</xdr:row>
      <xdr:rowOff>0</xdr:rowOff>
    </xdr:from>
    <xdr:to>
      <xdr:col>24</xdr:col>
      <xdr:colOff>173431</xdr:colOff>
      <xdr:row>88</xdr:row>
      <xdr:rowOff>48881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402D2A7-D54A-4826-A37A-A680D70E8B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09600" y="7810500"/>
          <a:ext cx="14194231" cy="900238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285750</xdr:colOff>
      <xdr:row>0</xdr:row>
      <xdr:rowOff>161925</xdr:rowOff>
    </xdr:from>
    <xdr:to>
      <xdr:col>17</xdr:col>
      <xdr:colOff>171450</xdr:colOff>
      <xdr:row>36</xdr:row>
      <xdr:rowOff>85280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" y="161925"/>
          <a:ext cx="10248900" cy="6781355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200819</xdr:colOff>
      <xdr:row>41</xdr:row>
      <xdr:rowOff>153511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687219" cy="7964011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0</xdr:row>
      <xdr:rowOff>0</xdr:rowOff>
    </xdr:from>
    <xdr:to>
      <xdr:col>20</xdr:col>
      <xdr:colOff>67450</xdr:colOff>
      <xdr:row>41</xdr:row>
      <xdr:rowOff>58248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705600" y="0"/>
          <a:ext cx="5553850" cy="786874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211536</xdr:colOff>
      <xdr:row>45</xdr:row>
      <xdr:rowOff>182197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AEBE522-35CC-BA39-CE1D-E4A068AA6A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232336" cy="875469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24</xdr:col>
      <xdr:colOff>106832</xdr:colOff>
      <xdr:row>46</xdr:row>
      <xdr:rowOff>20276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5E1B1B6-AEC2-E00C-E5E8-1B1F435425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737232" cy="878327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47</xdr:row>
      <xdr:rowOff>0</xdr:rowOff>
    </xdr:from>
    <xdr:to>
      <xdr:col>23</xdr:col>
      <xdr:colOff>459221</xdr:colOff>
      <xdr:row>93</xdr:row>
      <xdr:rowOff>163171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2F462010-543E-B2D8-1EF1-F1444369E7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8953500"/>
          <a:ext cx="14480021" cy="892617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62"/>
  <sheetViews>
    <sheetView zoomScaleNormal="100" workbookViewId="0">
      <selection activeCell="E30" sqref="E30"/>
    </sheetView>
  </sheetViews>
  <sheetFormatPr defaultRowHeight="15" x14ac:dyDescent="0.25"/>
  <cols>
    <col min="1" max="1" width="21.7109375" bestFit="1" customWidth="1"/>
    <col min="2" max="2" width="15.5703125" style="7" bestFit="1" customWidth="1"/>
    <col min="3" max="3" width="18.28515625" bestFit="1" customWidth="1"/>
    <col min="4" max="4" width="19.85546875" customWidth="1"/>
    <col min="5" max="5" width="21.7109375" bestFit="1" customWidth="1"/>
    <col min="6" max="6" width="18.85546875" bestFit="1" customWidth="1"/>
    <col min="7" max="7" width="19.85546875" bestFit="1" customWidth="1"/>
    <col min="8" max="8" width="21.7109375" bestFit="1" customWidth="1"/>
    <col min="9" max="9" width="13.7109375" bestFit="1" customWidth="1"/>
    <col min="13" max="13" width="14.28515625" bestFit="1" customWidth="1"/>
    <col min="14" max="14" width="11.5703125" bestFit="1" customWidth="1"/>
  </cols>
  <sheetData>
    <row r="1" spans="1:17" x14ac:dyDescent="0.25">
      <c r="A1" s="1"/>
      <c r="B1" s="11"/>
      <c r="E1" s="1"/>
      <c r="F1" s="2"/>
      <c r="G1" s="2"/>
    </row>
    <row r="2" spans="1:17" ht="16.5" x14ac:dyDescent="0.3">
      <c r="A2" s="16"/>
      <c r="B2" s="27"/>
      <c r="C2" s="27"/>
      <c r="D2" s="7"/>
      <c r="E2" t="s">
        <v>13</v>
      </c>
    </row>
    <row r="3" spans="1:17" ht="16.5" x14ac:dyDescent="0.3">
      <c r="A3" s="16" t="s">
        <v>0</v>
      </c>
      <c r="B3" s="28">
        <v>12500</v>
      </c>
      <c r="C3" s="17"/>
      <c r="D3" s="10"/>
      <c r="E3">
        <v>2022</v>
      </c>
      <c r="F3" s="3">
        <v>2023</v>
      </c>
      <c r="G3" s="4">
        <f>F3-E3</f>
        <v>1</v>
      </c>
      <c r="L3" s="3"/>
      <c r="M3" s="4"/>
    </row>
    <row r="4" spans="1:17" ht="33" x14ac:dyDescent="0.3">
      <c r="A4" s="18" t="s">
        <v>1</v>
      </c>
      <c r="B4" s="28">
        <v>2800</v>
      </c>
      <c r="C4" s="17"/>
      <c r="D4" s="10"/>
      <c r="E4" s="40"/>
      <c r="F4" s="3"/>
      <c r="G4" s="4"/>
      <c r="H4" s="27"/>
      <c r="K4" s="35"/>
      <c r="L4" s="3"/>
      <c r="M4" s="4"/>
    </row>
    <row r="5" spans="1:17" ht="16.5" x14ac:dyDescent="0.3">
      <c r="A5" s="16" t="s">
        <v>2</v>
      </c>
      <c r="B5" s="28">
        <f>B3-B4</f>
        <v>9700</v>
      </c>
      <c r="C5" s="17"/>
      <c r="D5" s="10"/>
      <c r="E5" s="41" t="s">
        <v>23</v>
      </c>
      <c r="F5" s="8" t="s">
        <v>25</v>
      </c>
      <c r="G5" s="14"/>
      <c r="H5" s="8"/>
      <c r="I5" s="8"/>
      <c r="M5" s="45"/>
      <c r="N5" s="31">
        <v>2608</v>
      </c>
      <c r="O5" s="31">
        <v>2107</v>
      </c>
      <c r="P5" s="31"/>
      <c r="Q5" s="31"/>
    </row>
    <row r="6" spans="1:17" ht="16.5" x14ac:dyDescent="0.3">
      <c r="A6" s="16" t="s">
        <v>3</v>
      </c>
      <c r="B6" s="28">
        <f>B4</f>
        <v>2800</v>
      </c>
      <c r="C6" s="17"/>
      <c r="D6" s="10"/>
      <c r="E6" s="31">
        <f>41.48*10.764</f>
        <v>446.49071999999995</v>
      </c>
      <c r="F6" s="3">
        <f>E8*1.1</f>
        <v>525.59535600000004</v>
      </c>
      <c r="G6" s="14"/>
      <c r="H6" s="8"/>
      <c r="I6" s="8"/>
      <c r="M6" s="45"/>
      <c r="N6" s="31">
        <f>60.04*10.764</f>
        <v>646.27055999999993</v>
      </c>
      <c r="O6" s="31">
        <f>60.04*10.764</f>
        <v>646.27055999999993</v>
      </c>
      <c r="P6" s="31">
        <f>45.42*10.764</f>
        <v>488.90087999999997</v>
      </c>
      <c r="Q6" s="31">
        <f>45.42*10.764</f>
        <v>488.90087999999997</v>
      </c>
    </row>
    <row r="7" spans="1:17" ht="16.5" x14ac:dyDescent="0.3">
      <c r="A7" s="16" t="s">
        <v>4</v>
      </c>
      <c r="B7" s="19">
        <v>0</v>
      </c>
      <c r="C7" s="20"/>
      <c r="D7" s="42"/>
      <c r="E7" s="31">
        <f>2.91*10.764</f>
        <v>31.323239999999998</v>
      </c>
      <c r="F7" s="3"/>
      <c r="G7" s="5"/>
      <c r="H7" s="8"/>
      <c r="I7" s="8"/>
      <c r="M7" s="46"/>
      <c r="N7" s="31">
        <f>2.31*10.764</f>
        <v>24.864839999999997</v>
      </c>
      <c r="O7" s="31">
        <f>2.31*10.764</f>
        <v>24.864839999999997</v>
      </c>
      <c r="P7" s="31">
        <f>2.94*10.764</f>
        <v>31.646159999999998</v>
      </c>
      <c r="Q7" s="31">
        <f>2.94*10.764</f>
        <v>31.646159999999998</v>
      </c>
    </row>
    <row r="8" spans="1:17" ht="16.5" x14ac:dyDescent="0.3">
      <c r="A8" s="16" t="s">
        <v>5</v>
      </c>
      <c r="B8" s="19">
        <f>B9-B7</f>
        <v>60</v>
      </c>
      <c r="C8" s="20"/>
      <c r="D8" s="42"/>
      <c r="E8" s="34">
        <f>SUM(E6:E7)</f>
        <v>477.81395999999995</v>
      </c>
      <c r="F8" s="32"/>
      <c r="G8" s="5"/>
      <c r="H8" s="10"/>
      <c r="I8" s="10"/>
      <c r="M8" s="46"/>
      <c r="N8" s="31">
        <f>1.24*10.764</f>
        <v>13.347359999999998</v>
      </c>
      <c r="O8" s="31">
        <f>1.24*10.764</f>
        <v>13.347359999999998</v>
      </c>
      <c r="P8" s="31">
        <f>SUM(P6:P7)</f>
        <v>520.54703999999992</v>
      </c>
      <c r="Q8" s="31">
        <f>SUM(Q6:Q7)</f>
        <v>520.54703999999992</v>
      </c>
    </row>
    <row r="9" spans="1:17" ht="16.5" x14ac:dyDescent="0.3">
      <c r="A9" s="16" t="s">
        <v>6</v>
      </c>
      <c r="B9" s="19">
        <v>60</v>
      </c>
      <c r="C9" s="20"/>
      <c r="D9" s="42"/>
      <c r="F9" s="32"/>
      <c r="G9" s="13"/>
      <c r="H9" s="8"/>
      <c r="I9" s="8"/>
      <c r="J9" s="34"/>
      <c r="M9" s="46"/>
      <c r="N9" s="31">
        <f>SUM(N6:N8)</f>
        <v>684.48275999999987</v>
      </c>
      <c r="O9" s="31">
        <f>SUM(O6:O8)</f>
        <v>684.48275999999987</v>
      </c>
      <c r="P9" s="31"/>
      <c r="Q9" s="31"/>
    </row>
    <row r="10" spans="1:17" ht="33" x14ac:dyDescent="0.3">
      <c r="A10" s="18" t="s">
        <v>7</v>
      </c>
      <c r="B10" s="19">
        <f>90*B7/B9</f>
        <v>0</v>
      </c>
      <c r="C10" s="20"/>
      <c r="D10" s="42"/>
      <c r="E10" s="34"/>
      <c r="F10" s="30"/>
      <c r="G10" s="13"/>
      <c r="H10" s="31"/>
      <c r="I10" s="31"/>
      <c r="J10" s="34"/>
      <c r="K10" s="34"/>
      <c r="L10" s="30"/>
      <c r="M10" s="46"/>
      <c r="N10" s="31">
        <v>684</v>
      </c>
      <c r="O10" s="31">
        <v>684</v>
      </c>
      <c r="P10" s="31">
        <v>521</v>
      </c>
      <c r="Q10" s="31">
        <v>521</v>
      </c>
    </row>
    <row r="11" spans="1:17" ht="16.5" x14ac:dyDescent="0.3">
      <c r="A11" s="16"/>
      <c r="B11" s="29">
        <f>B10%</f>
        <v>0</v>
      </c>
      <c r="C11" s="37"/>
      <c r="D11" s="43"/>
      <c r="G11" s="13"/>
      <c r="H11" s="31"/>
      <c r="I11" s="31"/>
      <c r="J11" s="34"/>
      <c r="K11" s="34"/>
      <c r="L11" s="30"/>
      <c r="M11" s="47"/>
      <c r="N11" s="31">
        <v>12500</v>
      </c>
      <c r="O11" s="31">
        <v>11800</v>
      </c>
      <c r="P11" s="31">
        <v>11800</v>
      </c>
      <c r="Q11" s="31">
        <v>12300</v>
      </c>
    </row>
    <row r="12" spans="1:17" ht="16.5" x14ac:dyDescent="0.3">
      <c r="A12" s="16" t="s">
        <v>8</v>
      </c>
      <c r="B12" s="28">
        <f>B6*B11</f>
        <v>0</v>
      </c>
      <c r="C12" s="21"/>
      <c r="D12" s="44"/>
      <c r="G12" s="13"/>
      <c r="H12" s="31"/>
      <c r="I12" s="31"/>
      <c r="J12" s="34"/>
      <c r="K12" s="34"/>
      <c r="L12" s="30"/>
      <c r="M12" s="45"/>
      <c r="N12" s="31">
        <f>N11*N10</f>
        <v>8550000</v>
      </c>
      <c r="O12" s="31">
        <f>O11*O10</f>
        <v>8071200</v>
      </c>
      <c r="P12" s="31">
        <f>P11*P10</f>
        <v>6147800</v>
      </c>
      <c r="Q12" s="31">
        <f>Q11*Q10</f>
        <v>6408300</v>
      </c>
    </row>
    <row r="13" spans="1:17" ht="16.5" x14ac:dyDescent="0.3">
      <c r="A13" s="16" t="s">
        <v>9</v>
      </c>
      <c r="B13" s="28">
        <f>B6-B12</f>
        <v>2800</v>
      </c>
      <c r="C13" s="21"/>
      <c r="D13" s="44"/>
      <c r="G13" s="13"/>
      <c r="H13" s="31"/>
      <c r="J13" s="34"/>
      <c r="K13" s="34"/>
      <c r="L13" s="30"/>
      <c r="M13" s="45"/>
      <c r="N13" s="31">
        <f>N12*80%</f>
        <v>6840000</v>
      </c>
      <c r="O13" s="31">
        <f>O12*80%</f>
        <v>6456960</v>
      </c>
      <c r="P13" s="31">
        <f>P12*80%</f>
        <v>4918240</v>
      </c>
      <c r="Q13" s="31">
        <f>Q12*80%</f>
        <v>5126640</v>
      </c>
    </row>
    <row r="14" spans="1:17" ht="16.5" x14ac:dyDescent="0.3">
      <c r="A14" s="16" t="s">
        <v>2</v>
      </c>
      <c r="B14" s="28">
        <f>B5</f>
        <v>9700</v>
      </c>
      <c r="C14" s="17"/>
      <c r="D14" s="10"/>
      <c r="G14" s="13"/>
      <c r="H14" s="31"/>
      <c r="J14" s="34"/>
      <c r="K14" s="34"/>
      <c r="L14" s="30"/>
      <c r="M14" s="45"/>
      <c r="N14" s="31"/>
      <c r="O14" s="31"/>
      <c r="P14" s="31"/>
      <c r="Q14" s="31"/>
    </row>
    <row r="15" spans="1:17" ht="16.5" x14ac:dyDescent="0.3">
      <c r="A15" s="16" t="s">
        <v>10</v>
      </c>
      <c r="B15" s="28">
        <f>B14+B13</f>
        <v>12500</v>
      </c>
      <c r="C15" s="17"/>
      <c r="D15" s="10"/>
      <c r="G15" s="13"/>
      <c r="H15" s="34"/>
      <c r="J15" s="34"/>
      <c r="K15" s="34"/>
      <c r="L15" s="30"/>
      <c r="M15" s="4"/>
    </row>
    <row r="16" spans="1:17" ht="16.5" x14ac:dyDescent="0.3">
      <c r="A16" s="16" t="s">
        <v>22</v>
      </c>
      <c r="B16" s="22">
        <v>478</v>
      </c>
      <c r="C16" s="38"/>
      <c r="D16" s="8"/>
      <c r="E16" s="5"/>
      <c r="F16" s="5"/>
      <c r="G16" s="5"/>
      <c r="H16" s="6"/>
      <c r="M16" s="33"/>
    </row>
    <row r="17" spans="1:14" ht="16.5" x14ac:dyDescent="0.3">
      <c r="A17" s="16" t="s">
        <v>21</v>
      </c>
      <c r="B17" s="23">
        <f>B15*B16</f>
        <v>5975000</v>
      </c>
      <c r="C17" s="23"/>
      <c r="D17" s="10"/>
      <c r="E17" s="5"/>
      <c r="F17" s="36"/>
      <c r="G17" s="5"/>
      <c r="H17" s="6"/>
      <c r="M17" s="5"/>
      <c r="N17" s="6"/>
    </row>
    <row r="18" spans="1:14" ht="16.5" x14ac:dyDescent="0.3">
      <c r="A18" s="16" t="s">
        <v>12</v>
      </c>
      <c r="B18" s="24">
        <f>526*B4</f>
        <v>1472800</v>
      </c>
      <c r="C18" s="17"/>
      <c r="D18" s="10"/>
      <c r="E18" s="6"/>
      <c r="F18" s="5"/>
    </row>
    <row r="19" spans="1:14" ht="16.5" x14ac:dyDescent="0.3">
      <c r="A19" s="19" t="s">
        <v>16</v>
      </c>
      <c r="B19" s="24">
        <f>B17*0.035/12</f>
        <v>17427.083333333336</v>
      </c>
      <c r="C19" s="39"/>
      <c r="D19" s="10"/>
      <c r="E19" s="6"/>
      <c r="F19" s="5"/>
    </row>
    <row r="20" spans="1:14" x14ac:dyDescent="0.25">
      <c r="B20" s="12"/>
    </row>
    <row r="21" spans="1:14" x14ac:dyDescent="0.25">
      <c r="B21" s="12"/>
      <c r="D21" t="s">
        <v>24</v>
      </c>
    </row>
    <row r="23" spans="1:14" x14ac:dyDescent="0.25">
      <c r="C23" t="s">
        <v>14</v>
      </c>
    </row>
    <row r="24" spans="1:14" x14ac:dyDescent="0.25">
      <c r="B24" s="9" t="s">
        <v>15</v>
      </c>
      <c r="C24" s="8" t="s">
        <v>20</v>
      </c>
      <c r="D24" s="8"/>
      <c r="E24" s="8" t="s">
        <v>11</v>
      </c>
      <c r="F24" s="8" t="s">
        <v>17</v>
      </c>
      <c r="G24" s="8" t="s">
        <v>18</v>
      </c>
      <c r="H24" s="8" t="s">
        <v>19</v>
      </c>
      <c r="I24" s="8"/>
    </row>
    <row r="25" spans="1:14" ht="17.25" x14ac:dyDescent="0.3">
      <c r="B25" s="9">
        <v>467</v>
      </c>
      <c r="C25" s="8"/>
      <c r="D25" s="8"/>
      <c r="E25" s="8">
        <v>5300000</v>
      </c>
      <c r="F25" s="10">
        <f t="shared" ref="F25:F31" si="0">E25/B25</f>
        <v>11349.036402569593</v>
      </c>
      <c r="G25" s="10" t="e">
        <f>E25/C25</f>
        <v>#DIV/0!</v>
      </c>
      <c r="H25" s="10" t="e">
        <f>E25/#REF!</f>
        <v>#REF!</v>
      </c>
      <c r="I25" s="8">
        <f>C25/B25</f>
        <v>0</v>
      </c>
      <c r="J25" s="15"/>
    </row>
    <row r="26" spans="1:14" ht="17.25" x14ac:dyDescent="0.3">
      <c r="B26" s="9">
        <v>401</v>
      </c>
      <c r="C26" s="8"/>
      <c r="D26" s="8"/>
      <c r="E26" s="8">
        <v>4550000</v>
      </c>
      <c r="F26" s="10">
        <f t="shared" si="0"/>
        <v>11346.633416458853</v>
      </c>
      <c r="G26" s="10" t="e">
        <f>E26/C26</f>
        <v>#DIV/0!</v>
      </c>
      <c r="H26" s="10" t="e">
        <f>E26/#REF!</f>
        <v>#REF!</v>
      </c>
      <c r="I26" s="8">
        <f>C26/B26</f>
        <v>0</v>
      </c>
      <c r="J26" s="15"/>
    </row>
    <row r="27" spans="1:14" x14ac:dyDescent="0.25">
      <c r="B27" s="9">
        <v>421</v>
      </c>
      <c r="C27" s="8"/>
      <c r="D27" s="8"/>
      <c r="E27" s="10">
        <v>5000000</v>
      </c>
      <c r="F27" s="10">
        <f t="shared" si="0"/>
        <v>11876.484560570072</v>
      </c>
      <c r="G27" s="10" t="e">
        <f t="shared" ref="G27:G31" si="1">E27/C27</f>
        <v>#DIV/0!</v>
      </c>
      <c r="H27" s="10" t="e">
        <f>E27/#REF!</f>
        <v>#REF!</v>
      </c>
      <c r="I27" s="8"/>
    </row>
    <row r="28" spans="1:14" x14ac:dyDescent="0.25">
      <c r="B28" s="9">
        <v>323</v>
      </c>
      <c r="C28" s="8"/>
      <c r="D28" s="8"/>
      <c r="E28" s="10">
        <v>4000000</v>
      </c>
      <c r="F28" s="10">
        <f t="shared" si="0"/>
        <v>12383.900928792569</v>
      </c>
      <c r="G28" s="10" t="e">
        <f t="shared" si="1"/>
        <v>#DIV/0!</v>
      </c>
      <c r="H28" s="10" t="e">
        <f>E28/#REF!</f>
        <v>#REF!</v>
      </c>
      <c r="I28" s="8" t="e">
        <f>#REF!/B28</f>
        <v>#REF!</v>
      </c>
    </row>
    <row r="29" spans="1:14" x14ac:dyDescent="0.25">
      <c r="B29" s="9">
        <v>484</v>
      </c>
      <c r="C29" s="25"/>
      <c r="E29" s="26">
        <v>5801000</v>
      </c>
      <c r="F29" s="26">
        <f t="shared" si="0"/>
        <v>11985.537190082645</v>
      </c>
      <c r="G29" s="10" t="e">
        <f t="shared" si="1"/>
        <v>#DIV/0!</v>
      </c>
      <c r="H29" s="26" t="e">
        <f>E29/#REF!</f>
        <v>#REF!</v>
      </c>
      <c r="I29" s="8">
        <f>C29/B29</f>
        <v>0</v>
      </c>
    </row>
    <row r="30" spans="1:14" x14ac:dyDescent="0.25">
      <c r="E30" s="26"/>
      <c r="F30" s="26" t="e">
        <f t="shared" si="0"/>
        <v>#DIV/0!</v>
      </c>
      <c r="G30" s="26" t="e">
        <f t="shared" si="1"/>
        <v>#DIV/0!</v>
      </c>
      <c r="H30" s="26" t="e">
        <f>E30/#REF!</f>
        <v>#REF!</v>
      </c>
      <c r="I30" t="e">
        <f>#REF!/B30</f>
        <v>#REF!</v>
      </c>
    </row>
    <row r="31" spans="1:14" x14ac:dyDescent="0.25">
      <c r="E31" s="25"/>
      <c r="F31" s="26" t="e">
        <f t="shared" si="0"/>
        <v>#DIV/0!</v>
      </c>
      <c r="G31" s="26" t="e">
        <f t="shared" si="1"/>
        <v>#DIV/0!</v>
      </c>
      <c r="H31" s="26" t="e">
        <f>E31/#REF!</f>
        <v>#REF!</v>
      </c>
    </row>
    <row r="33" spans="1:8" x14ac:dyDescent="0.25">
      <c r="A33">
        <v>570</v>
      </c>
      <c r="B33" s="7">
        <v>6047714</v>
      </c>
      <c r="C33">
        <f>B33/A33</f>
        <v>10610.024561403508</v>
      </c>
      <c r="D33">
        <v>272500</v>
      </c>
      <c r="E33">
        <v>30000</v>
      </c>
      <c r="F33">
        <f>E33+D33+B33</f>
        <v>6350214</v>
      </c>
      <c r="G33">
        <f>F33/A33</f>
        <v>11140.726315789474</v>
      </c>
      <c r="H33" s="6" t="e">
        <f>F33/#REF!</f>
        <v>#REF!</v>
      </c>
    </row>
    <row r="34" spans="1:8" x14ac:dyDescent="0.25">
      <c r="A34">
        <v>570</v>
      </c>
      <c r="B34" s="7">
        <v>6014381</v>
      </c>
      <c r="C34">
        <f>B34/A34</f>
        <v>10551.545614035087</v>
      </c>
      <c r="D34">
        <v>271000</v>
      </c>
      <c r="E34">
        <v>30000</v>
      </c>
      <c r="F34">
        <f>E34+D34+B34</f>
        <v>6315381</v>
      </c>
      <c r="G34">
        <f>F34/A34</f>
        <v>11079.615789473684</v>
      </c>
      <c r="H34" s="6" t="e">
        <f>F34/#REF!</f>
        <v>#REF!</v>
      </c>
    </row>
    <row r="35" spans="1:8" x14ac:dyDescent="0.25">
      <c r="A35">
        <v>510</v>
      </c>
      <c r="B35" s="7">
        <v>5083750</v>
      </c>
      <c r="C35">
        <f>B35/A35</f>
        <v>9968.1372549019616</v>
      </c>
      <c r="G35" t="e">
        <f>F35/#REF!</f>
        <v>#REF!</v>
      </c>
    </row>
    <row r="36" spans="1:8" ht="15.75" x14ac:dyDescent="0.25">
      <c r="A36" s="30"/>
      <c r="C36" t="e">
        <f>B36/#REF!</f>
        <v>#REF!</v>
      </c>
    </row>
    <row r="37" spans="1:8" ht="15.75" x14ac:dyDescent="0.25">
      <c r="A37" s="30"/>
    </row>
    <row r="38" spans="1:8" ht="15.75" x14ac:dyDescent="0.25">
      <c r="A38" s="30"/>
    </row>
    <row r="39" spans="1:8" ht="15.75" x14ac:dyDescent="0.25">
      <c r="A39" s="30"/>
    </row>
    <row r="40" spans="1:8" ht="15.75" x14ac:dyDescent="0.25">
      <c r="A40" s="30"/>
    </row>
    <row r="41" spans="1:8" ht="15.75" x14ac:dyDescent="0.25">
      <c r="A41" s="30"/>
    </row>
    <row r="42" spans="1:8" ht="15.75" x14ac:dyDescent="0.25">
      <c r="A42" s="30"/>
    </row>
    <row r="62" spans="3:5" x14ac:dyDescent="0.25">
      <c r="C62" s="6"/>
      <c r="D62" s="6"/>
      <c r="E62" s="6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C0B53E-5066-4CAC-B9C2-148BA4AEDFD5}">
  <dimension ref="A1"/>
  <sheetViews>
    <sheetView topLeftCell="A10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>
      <selection activeCell="Y28" sqref="Y2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abSelected="1" topLeftCell="A13" workbookViewId="0">
      <selection activeCell="B42" sqref="B42"/>
    </sheetView>
  </sheetViews>
  <sheetFormatPr defaultRowHeight="15" x14ac:dyDescent="0.25"/>
  <sheetData/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>
      <selection activeCell="U21" sqref="U2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topLeftCell="A10" workbookViewId="0">
      <selection activeCell="Y30" sqref="W30:Y30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22D3C9-DF02-4BED-820A-814425B1AD34}">
  <dimension ref="A1"/>
  <sheetViews>
    <sheetView topLeftCell="A4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D42FFF-758E-45D9-B548-BE4421FAA8E2}">
  <dimension ref="A1"/>
  <sheetViews>
    <sheetView workbookViewId="0">
      <selection activeCell="A48" sqref="A48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Sheet1</vt:lpstr>
      <vt:lpstr>Sheet8</vt:lpstr>
      <vt:lpstr>Sheet2</vt:lpstr>
      <vt:lpstr>Sheet3</vt:lpstr>
      <vt:lpstr>Sheet4</vt:lpstr>
      <vt:lpstr>Sheet5</vt:lpstr>
      <vt:lpstr>Sheet6</vt:lpstr>
      <vt:lpstr>Sheet7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2024-01-10T06:21:51Z</dcterms:modified>
</cp:coreProperties>
</file>