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 Making Cases\Bharat Realty Ventures Pvt. Ltd. - Andheri (W)\"/>
    </mc:Choice>
  </mc:AlternateContent>
  <xr:revisionPtr revIDLastSave="0" documentId="8_{08044937-4FEE-4FD8-86DA-7CCB07ACA9C6}" xr6:coauthVersionLast="47" xr6:coauthVersionMax="47" xr10:uidLastSave="{00000000-0000-0000-0000-000000000000}"/>
  <bookViews>
    <workbookView xWindow="-120" yWindow="-120" windowWidth="29040" windowHeight="15720" xr2:uid="{12AD44ED-DE4C-4DCF-A3D2-B36F0B65AF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6" i="1"/>
  <c r="C32" i="1" s="1"/>
  <c r="C21" i="1"/>
  <c r="C31" i="1" s="1"/>
  <c r="C16" i="1"/>
  <c r="C36" i="1" s="1"/>
  <c r="O15" i="1"/>
  <c r="J15" i="1"/>
  <c r="K15" i="1" s="1"/>
  <c r="L15" i="1" s="1"/>
  <c r="N15" i="1" s="1"/>
  <c r="M15" i="1" s="1"/>
  <c r="I15" i="1"/>
  <c r="H15" i="1"/>
  <c r="O14" i="1"/>
  <c r="J14" i="1"/>
  <c r="K14" i="1" s="1"/>
  <c r="L14" i="1" s="1"/>
  <c r="N14" i="1" s="1"/>
  <c r="M14" i="1" s="1"/>
  <c r="I14" i="1"/>
  <c r="H14" i="1"/>
  <c r="O13" i="1"/>
  <c r="J13" i="1"/>
  <c r="K13" i="1" s="1"/>
  <c r="L13" i="1" s="1"/>
  <c r="N13" i="1" s="1"/>
  <c r="M13" i="1" s="1"/>
  <c r="I13" i="1"/>
  <c r="H13" i="1"/>
  <c r="O12" i="1"/>
  <c r="J12" i="1"/>
  <c r="K12" i="1" s="1"/>
  <c r="L12" i="1" s="1"/>
  <c r="N12" i="1" s="1"/>
  <c r="M12" i="1" s="1"/>
  <c r="I12" i="1"/>
  <c r="H12" i="1"/>
  <c r="O11" i="1"/>
  <c r="J11" i="1"/>
  <c r="K11" i="1" s="1"/>
  <c r="L11" i="1" s="1"/>
  <c r="N11" i="1" s="1"/>
  <c r="M11" i="1" s="1"/>
  <c r="I11" i="1"/>
  <c r="H11" i="1"/>
  <c r="O10" i="1"/>
  <c r="J10" i="1"/>
  <c r="K10" i="1" s="1"/>
  <c r="L10" i="1" s="1"/>
  <c r="N10" i="1" s="1"/>
  <c r="M10" i="1" s="1"/>
  <c r="I10" i="1"/>
  <c r="H10" i="1"/>
  <c r="O9" i="1"/>
  <c r="J9" i="1"/>
  <c r="K9" i="1" s="1"/>
  <c r="L9" i="1" s="1"/>
  <c r="N9" i="1" s="1"/>
  <c r="M9" i="1" s="1"/>
  <c r="I9" i="1"/>
  <c r="H9" i="1"/>
  <c r="O8" i="1"/>
  <c r="O16" i="1" s="1"/>
  <c r="J8" i="1"/>
  <c r="K8" i="1" s="1"/>
  <c r="L8" i="1" s="1"/>
  <c r="N8" i="1" s="1"/>
  <c r="I8" i="1"/>
  <c r="H8" i="1"/>
  <c r="C4" i="1"/>
  <c r="R3" i="1"/>
  <c r="I3" i="1"/>
  <c r="K2" i="1" s="1"/>
  <c r="L2" i="1" s="1"/>
  <c r="J2" i="1"/>
  <c r="F2" i="1"/>
  <c r="M8" i="1" l="1"/>
  <c r="M16" i="1" s="1"/>
  <c r="N16" i="1"/>
  <c r="C30" i="1" l="1"/>
  <c r="C33" i="1" s="1"/>
  <c r="L3" i="1"/>
  <c r="L4" i="1" s="1"/>
  <c r="C35" i="1" l="1"/>
  <c r="P2" i="1"/>
  <c r="R2" i="1" s="1"/>
  <c r="C34" i="1"/>
  <c r="P4" i="1"/>
  <c r="R4" i="1" s="1"/>
</calcChain>
</file>

<file path=xl/sharedStrings.xml><?xml version="1.0" encoding="utf-8"?>
<sst xmlns="http://schemas.openxmlformats.org/spreadsheetml/2006/main" count="92" uniqueCount="69">
  <si>
    <t>Land Value</t>
  </si>
  <si>
    <t xml:space="preserve">Sq. M. </t>
  </si>
  <si>
    <t>Sq. Ft.</t>
  </si>
  <si>
    <t>Government rate</t>
  </si>
  <si>
    <t>Government value</t>
  </si>
  <si>
    <t>Rent</t>
  </si>
  <si>
    <t>land area</t>
  </si>
  <si>
    <t>Sq. M. / Sq. Ft.</t>
  </si>
  <si>
    <t>Property Value</t>
  </si>
  <si>
    <t>Residential</t>
  </si>
  <si>
    <t>Rate</t>
  </si>
  <si>
    <t>Commercial</t>
  </si>
  <si>
    <t xml:space="preserve"> Value</t>
  </si>
  <si>
    <t>Industrial</t>
  </si>
  <si>
    <t>Structure Value</t>
  </si>
  <si>
    <t xml:space="preserve">Sr. No. </t>
  </si>
  <si>
    <t>Particulars</t>
  </si>
  <si>
    <t xml:space="preserve">Built Up Area </t>
  </si>
  <si>
    <t>Year Of Const.</t>
  </si>
  <si>
    <t>Valuation Year</t>
  </si>
  <si>
    <t>Total Life of Structure</t>
  </si>
  <si>
    <t>Full Rate</t>
  </si>
  <si>
    <t>Age Of Build. In Years</t>
  </si>
  <si>
    <t>Balance Life of Structures in Years</t>
  </si>
  <si>
    <t>% of the depreciation rate to be deducted</t>
  </si>
  <si>
    <t>% Value</t>
  </si>
  <si>
    <t>Final Depreciated Rate to be considered</t>
  </si>
  <si>
    <t>Depreciation</t>
  </si>
  <si>
    <t>Final Depreciated Value to be considered</t>
  </si>
  <si>
    <t>Full Value</t>
  </si>
  <si>
    <t>(Sq. M. / Sq. Ft.)</t>
  </si>
  <si>
    <r>
      <t>(</t>
    </r>
    <r>
      <rPr>
        <b/>
        <sz val="11"/>
        <color rgb="FFFF0000"/>
        <rFont val="Rupee Foradian"/>
        <family val="2"/>
      </rPr>
      <t>`</t>
    </r>
    <r>
      <rPr>
        <b/>
        <sz val="11"/>
        <color rgb="FFFF0000"/>
        <rFont val="Calibri"/>
        <family val="2"/>
      </rPr>
      <t>)</t>
    </r>
  </si>
  <si>
    <t>Interior and other Development</t>
  </si>
  <si>
    <t>Carpet Area</t>
  </si>
  <si>
    <t>Value</t>
  </si>
  <si>
    <t>Land Development Value</t>
  </si>
  <si>
    <t xml:space="preserve">Car parking </t>
  </si>
  <si>
    <t>Normal Case</t>
  </si>
  <si>
    <t>Interior and Other Development</t>
  </si>
  <si>
    <t>Land Development</t>
  </si>
  <si>
    <t>Total Value</t>
  </si>
  <si>
    <t>Realisable Value</t>
  </si>
  <si>
    <t>Description</t>
  </si>
  <si>
    <t>Built up Area (Sq. Ft.)</t>
  </si>
  <si>
    <t>Rate per</t>
  </si>
  <si>
    <t>Estimated</t>
  </si>
  <si>
    <t>Distress Value</t>
  </si>
  <si>
    <r>
      <t>unit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</si>
  <si>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r>
      <t>Value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 Narrow"/>
        <family val="2"/>
      </rPr>
      <t>)</t>
    </r>
  </si>
  <si>
    <t>Insurable Value</t>
  </si>
  <si>
    <t>Office Area</t>
  </si>
  <si>
    <t xml:space="preserve"> 1st Basement Floor </t>
  </si>
  <si>
    <t xml:space="preserve"> Ground Floor </t>
  </si>
  <si>
    <t xml:space="preserve"> First Floor </t>
  </si>
  <si>
    <t xml:space="preserve"> 2nd Floor </t>
  </si>
  <si>
    <t>Total (A)</t>
  </si>
  <si>
    <t>Interior Value</t>
  </si>
  <si>
    <t>Total RERA</t>
  </si>
  <si>
    <t>Carpet</t>
  </si>
  <si>
    <t>Area</t>
  </si>
  <si>
    <t>(Sq. Ft.)</t>
  </si>
  <si>
    <r>
      <t>Ground to 2</t>
    </r>
    <r>
      <rPr>
        <vertAlign val="superscript"/>
        <sz val="11"/>
        <color theme="1"/>
        <rFont val="Arial Narrow"/>
        <family val="2"/>
      </rPr>
      <t>nd</t>
    </r>
    <r>
      <rPr>
        <sz val="11"/>
        <color theme="1"/>
        <rFont val="Arial Narrow"/>
        <family val="2"/>
      </rPr>
      <t xml:space="preserve"> Floor area</t>
    </r>
  </si>
  <si>
    <t>Total (B)</t>
  </si>
  <si>
    <t>Car parking</t>
  </si>
  <si>
    <t>Parking Area</t>
  </si>
  <si>
    <t xml:space="preserve">Ground Floor </t>
  </si>
  <si>
    <t xml:space="preserve">Second Floor </t>
  </si>
  <si>
    <t>Total (C)</t>
  </si>
  <si>
    <t>Grand Total (A + B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</si>
</sst>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Calibri"/>
      <family val="2"/>
    </font>
    <font>
      <b/>
      <sz val="11"/>
      <color rgb="FFFF0000"/>
      <name val="Rupee Foradian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Rupee Foradian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/>
    </xf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2" fillId="0" borderId="1" xfId="0" applyNumberFormat="1" applyFont="1" applyBorder="1" applyAlignment="1">
      <alignment vertical="top"/>
    </xf>
    <xf numFmtId="0" fontId="2" fillId="0" borderId="1" xfId="0" applyFont="1" applyBorder="1"/>
    <xf numFmtId="4" fontId="5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/>
    <xf numFmtId="4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0" fontId="9" fillId="0" borderId="0" xfId="0" applyFont="1"/>
    <xf numFmtId="0" fontId="5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9" fillId="0" borderId="0" xfId="0" applyNumberFormat="1" applyFont="1"/>
    <xf numFmtId="2" fontId="2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9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top" wrapText="1"/>
    </xf>
    <xf numFmtId="0" fontId="9" fillId="0" borderId="7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3" fontId="2" fillId="0" borderId="0" xfId="1" applyFont="1"/>
    <xf numFmtId="0" fontId="12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3" fontId="2" fillId="0" borderId="0" xfId="0" applyNumberFormat="1" applyFont="1"/>
    <xf numFmtId="4" fontId="15" fillId="0" borderId="8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6B62-42EA-4E29-8B84-74CDBC1FCCE4}">
  <dimension ref="A1:T173"/>
  <sheetViews>
    <sheetView tabSelected="1" workbookViewId="0">
      <selection activeCell="G23" sqref="G23"/>
    </sheetView>
  </sheetViews>
  <sheetFormatPr defaultRowHeight="16.5" x14ac:dyDescent="0.3"/>
  <cols>
    <col min="1" max="1" width="12.140625" style="36" bestFit="1" customWidth="1"/>
    <col min="2" max="2" width="28.7109375" style="50" customWidth="1"/>
    <col min="3" max="3" width="14.140625" style="42" customWidth="1"/>
    <col min="4" max="4" width="17.42578125" style="42" bestFit="1" customWidth="1"/>
    <col min="5" max="5" width="17.5703125" style="42" bestFit="1" customWidth="1"/>
    <col min="6" max="6" width="18" style="3" bestFit="1" customWidth="1"/>
    <col min="7" max="7" width="17.7109375" style="3" bestFit="1" customWidth="1"/>
    <col min="8" max="8" width="16.140625" style="3" bestFit="1" customWidth="1"/>
    <col min="9" max="9" width="24.5703125" style="3" bestFit="1" customWidth="1"/>
    <col min="10" max="10" width="13.85546875" style="42" bestFit="1" customWidth="1"/>
    <col min="11" max="11" width="47.28515625" style="3" bestFit="1" customWidth="1"/>
    <col min="12" max="12" width="23.7109375" style="42" bestFit="1" customWidth="1"/>
    <col min="13" max="13" width="17.5703125" style="3" bestFit="1" customWidth="1"/>
    <col min="14" max="14" width="14.85546875" style="3" customWidth="1"/>
    <col min="15" max="15" width="14.85546875" style="3" bestFit="1" customWidth="1"/>
    <col min="16" max="16" width="15.28515625" style="42" bestFit="1" customWidth="1"/>
    <col min="17" max="17" width="9.140625" style="42"/>
    <col min="18" max="18" width="11.28515625" style="42" bestFit="1" customWidth="1"/>
    <col min="19" max="19" width="10.85546875" style="42" bestFit="1" customWidth="1"/>
    <col min="20" max="23" width="9.140625" style="42"/>
    <col min="24" max="24" width="11" style="42" bestFit="1" customWidth="1"/>
    <col min="25" max="16384" width="9.140625" style="42"/>
  </cols>
  <sheetData>
    <row r="1" spans="1:19" s="3" customFormat="1" x14ac:dyDescent="0.3">
      <c r="A1" s="1"/>
      <c r="B1" s="2" t="s">
        <v>0</v>
      </c>
      <c r="E1" s="3" t="s">
        <v>1</v>
      </c>
      <c r="F1" s="3" t="s">
        <v>2</v>
      </c>
      <c r="H1" s="3" t="s">
        <v>3</v>
      </c>
      <c r="K1" s="3" t="s">
        <v>4</v>
      </c>
      <c r="O1" s="3" t="s">
        <v>5</v>
      </c>
      <c r="R1" s="3" t="s">
        <v>5</v>
      </c>
    </row>
    <row r="2" spans="1:19" s="3" customFormat="1" x14ac:dyDescent="0.3">
      <c r="A2" s="1"/>
      <c r="B2" s="4" t="s">
        <v>6</v>
      </c>
      <c r="C2" s="5">
        <v>7216</v>
      </c>
      <c r="D2" s="3" t="s">
        <v>7</v>
      </c>
      <c r="E2" s="6">
        <v>0</v>
      </c>
      <c r="F2" s="6">
        <f>MROUND(E2*10.764,1)</f>
        <v>0</v>
      </c>
      <c r="G2" s="7"/>
      <c r="H2" s="3" t="s">
        <v>1</v>
      </c>
      <c r="I2" s="8">
        <v>0</v>
      </c>
      <c r="J2" s="8">
        <f>C2</f>
        <v>7216</v>
      </c>
      <c r="K2" s="8">
        <f>I3</f>
        <v>0</v>
      </c>
      <c r="L2" s="8">
        <f>J2*K2</f>
        <v>0</v>
      </c>
      <c r="O2" s="9" t="s">
        <v>8</v>
      </c>
      <c r="P2" s="10">
        <f>C33</f>
        <v>1088234166</v>
      </c>
      <c r="R2" s="11">
        <f>P2*0.025/12</f>
        <v>2267154.5125000002</v>
      </c>
      <c r="S2" s="12" t="s">
        <v>9</v>
      </c>
    </row>
    <row r="3" spans="1:19" s="3" customFormat="1" x14ac:dyDescent="0.3">
      <c r="A3" s="1"/>
      <c r="B3" s="7" t="s">
        <v>10</v>
      </c>
      <c r="C3" s="12">
        <v>43000</v>
      </c>
      <c r="D3" s="13"/>
      <c r="E3" s="14"/>
      <c r="F3" s="14"/>
      <c r="G3" s="13"/>
      <c r="H3" s="3" t="s">
        <v>2</v>
      </c>
      <c r="I3" s="8">
        <f>MROUND(I2/10.764,1)</f>
        <v>0</v>
      </c>
      <c r="J3" s="8"/>
      <c r="K3" s="8"/>
      <c r="L3" s="8">
        <f>N16</f>
        <v>692605666</v>
      </c>
      <c r="O3" s="9" t="s">
        <v>8</v>
      </c>
      <c r="P3" s="15">
        <v>1088234166</v>
      </c>
      <c r="R3" s="10">
        <f>P3*0.04/12</f>
        <v>3627447.22</v>
      </c>
      <c r="S3" s="16" t="s">
        <v>11</v>
      </c>
    </row>
    <row r="4" spans="1:19" s="3" customFormat="1" x14ac:dyDescent="0.3">
      <c r="A4" s="1"/>
      <c r="B4" s="17" t="s">
        <v>12</v>
      </c>
      <c r="C4" s="8">
        <f>ROUND((C2*C3),0)</f>
        <v>310288000</v>
      </c>
      <c r="I4" s="8"/>
      <c r="J4" s="8"/>
      <c r="K4" s="8"/>
      <c r="L4" s="8">
        <f>SUM(L2:L3)</f>
        <v>692605666</v>
      </c>
      <c r="O4" s="9" t="s">
        <v>8</v>
      </c>
      <c r="P4" s="10">
        <f>C33</f>
        <v>1088234166</v>
      </c>
      <c r="R4" s="11">
        <f>P4*0.033/12</f>
        <v>2992643.9564999999</v>
      </c>
      <c r="S4" s="12" t="s">
        <v>13</v>
      </c>
    </row>
    <row r="5" spans="1:19" s="3" customFormat="1" x14ac:dyDescent="0.3">
      <c r="A5" s="1"/>
      <c r="B5" s="2" t="s">
        <v>14</v>
      </c>
    </row>
    <row r="6" spans="1:19" s="21" customFormat="1" ht="60" x14ac:dyDescent="0.2">
      <c r="A6" s="18" t="s">
        <v>15</v>
      </c>
      <c r="B6" s="6" t="s">
        <v>16</v>
      </c>
      <c r="C6" s="6" t="s">
        <v>17</v>
      </c>
      <c r="D6" s="6" t="s">
        <v>18</v>
      </c>
      <c r="E6" s="6" t="s">
        <v>19</v>
      </c>
      <c r="F6" s="6" t="s">
        <v>20</v>
      </c>
      <c r="G6" s="19" t="s">
        <v>21</v>
      </c>
      <c r="H6" s="6" t="s">
        <v>22</v>
      </c>
      <c r="I6" s="6" t="s">
        <v>23</v>
      </c>
      <c r="J6" s="19" t="s">
        <v>24</v>
      </c>
      <c r="K6" s="19" t="s">
        <v>25</v>
      </c>
      <c r="L6" s="6" t="s">
        <v>26</v>
      </c>
      <c r="M6" s="20" t="s">
        <v>27</v>
      </c>
      <c r="N6" s="6" t="s">
        <v>28</v>
      </c>
      <c r="O6" s="6" t="s">
        <v>29</v>
      </c>
    </row>
    <row r="7" spans="1:19" s="21" customFormat="1" ht="15" x14ac:dyDescent="0.2">
      <c r="A7" s="18"/>
      <c r="B7" s="6"/>
      <c r="C7" s="6" t="s">
        <v>30</v>
      </c>
      <c r="D7" s="6"/>
      <c r="E7" s="6"/>
      <c r="F7" s="6"/>
      <c r="G7" s="19" t="s">
        <v>31</v>
      </c>
      <c r="H7" s="6"/>
      <c r="I7" s="6"/>
      <c r="J7" s="19"/>
      <c r="K7" s="19"/>
      <c r="L7" s="19" t="s">
        <v>31</v>
      </c>
      <c r="M7" s="19" t="s">
        <v>31</v>
      </c>
      <c r="N7" s="19" t="s">
        <v>31</v>
      </c>
      <c r="O7" s="19" t="s">
        <v>31</v>
      </c>
    </row>
    <row r="8" spans="1:19" s="27" customFormat="1" x14ac:dyDescent="0.25">
      <c r="A8" s="22">
        <v>1</v>
      </c>
      <c r="B8" s="23"/>
      <c r="C8" s="5">
        <v>7216</v>
      </c>
      <c r="D8" s="24">
        <v>2016</v>
      </c>
      <c r="E8" s="24">
        <v>2024</v>
      </c>
      <c r="F8" s="24">
        <v>60</v>
      </c>
      <c r="G8" s="25">
        <v>3000</v>
      </c>
      <c r="H8" s="26">
        <f t="shared" ref="H8:H15" si="0">E8-D8</f>
        <v>8</v>
      </c>
      <c r="I8" s="26">
        <f t="shared" ref="I8:I15" si="1">F8-H8</f>
        <v>52</v>
      </c>
      <c r="J8" s="13">
        <f t="shared" ref="J8:J15" si="2">IF(H8&gt;=5,90*H8/F8,0)</f>
        <v>12</v>
      </c>
      <c r="K8" s="26">
        <f t="shared" ref="K8:K15" si="3">G8/100*J8</f>
        <v>360</v>
      </c>
      <c r="L8" s="26">
        <f t="shared" ref="L8:L15" si="4">ROUND((G8-K8),0)</f>
        <v>2640</v>
      </c>
      <c r="M8" s="26">
        <f t="shared" ref="M8:M15" si="5">O8-N8</f>
        <v>2597760</v>
      </c>
      <c r="N8" s="26">
        <f t="shared" ref="N8:N15" si="6">ROUND((L8*C8),0)</f>
        <v>19050240</v>
      </c>
      <c r="O8" s="26">
        <f t="shared" ref="O8:O15" si="7">ROUND((C8*G8),0)</f>
        <v>21648000</v>
      </c>
    </row>
    <row r="9" spans="1:19" s="27" customFormat="1" x14ac:dyDescent="0.25">
      <c r="A9" s="28">
        <v>2</v>
      </c>
      <c r="B9" s="23"/>
      <c r="C9" s="29">
        <v>5425</v>
      </c>
      <c r="D9" s="24">
        <v>2024</v>
      </c>
      <c r="E9" s="24">
        <v>2024</v>
      </c>
      <c r="F9" s="24">
        <v>60</v>
      </c>
      <c r="G9" s="25">
        <v>31948</v>
      </c>
      <c r="H9" s="26">
        <f t="shared" si="0"/>
        <v>0</v>
      </c>
      <c r="I9" s="26">
        <f t="shared" si="1"/>
        <v>60</v>
      </c>
      <c r="J9" s="26">
        <f t="shared" si="2"/>
        <v>0</v>
      </c>
      <c r="K9" s="26">
        <f t="shared" si="3"/>
        <v>0</v>
      </c>
      <c r="L9" s="26">
        <f t="shared" si="4"/>
        <v>31948</v>
      </c>
      <c r="M9" s="26">
        <f t="shared" si="5"/>
        <v>0</v>
      </c>
      <c r="N9" s="26">
        <f t="shared" si="6"/>
        <v>173317900</v>
      </c>
      <c r="O9" s="26">
        <f t="shared" si="7"/>
        <v>173317900</v>
      </c>
    </row>
    <row r="10" spans="1:19" s="27" customFormat="1" ht="17.25" customHeight="1" x14ac:dyDescent="0.25">
      <c r="A10" s="22">
        <v>3</v>
      </c>
      <c r="B10" s="23"/>
      <c r="C10" s="29">
        <v>4201</v>
      </c>
      <c r="D10" s="24">
        <v>2024</v>
      </c>
      <c r="E10" s="24">
        <v>2024</v>
      </c>
      <c r="F10" s="24">
        <v>60</v>
      </c>
      <c r="G10" s="25">
        <v>41076</v>
      </c>
      <c r="H10" s="26">
        <f t="shared" si="0"/>
        <v>0</v>
      </c>
      <c r="I10" s="26">
        <f t="shared" si="1"/>
        <v>60</v>
      </c>
      <c r="J10" s="26">
        <f t="shared" si="2"/>
        <v>0</v>
      </c>
      <c r="K10" s="26">
        <f t="shared" si="3"/>
        <v>0</v>
      </c>
      <c r="L10" s="26">
        <f t="shared" si="4"/>
        <v>41076</v>
      </c>
      <c r="M10" s="26">
        <f t="shared" si="5"/>
        <v>0</v>
      </c>
      <c r="N10" s="26">
        <f t="shared" si="6"/>
        <v>172560276</v>
      </c>
      <c r="O10" s="26">
        <f t="shared" si="7"/>
        <v>172560276</v>
      </c>
    </row>
    <row r="11" spans="1:19" s="27" customFormat="1" x14ac:dyDescent="0.25">
      <c r="A11" s="28">
        <v>4</v>
      </c>
      <c r="B11" s="23"/>
      <c r="C11" s="29">
        <v>8975</v>
      </c>
      <c r="D11" s="24">
        <v>2024</v>
      </c>
      <c r="E11" s="24">
        <v>2024</v>
      </c>
      <c r="F11" s="24">
        <v>60</v>
      </c>
      <c r="G11" s="25">
        <v>36510</v>
      </c>
      <c r="H11" s="26">
        <f t="shared" si="0"/>
        <v>0</v>
      </c>
      <c r="I11" s="26">
        <f t="shared" si="1"/>
        <v>60</v>
      </c>
      <c r="J11" s="26">
        <f t="shared" si="2"/>
        <v>0</v>
      </c>
      <c r="K11" s="26">
        <f t="shared" si="3"/>
        <v>0</v>
      </c>
      <c r="L11" s="26">
        <f t="shared" si="4"/>
        <v>36510</v>
      </c>
      <c r="M11" s="26">
        <f t="shared" si="5"/>
        <v>0</v>
      </c>
      <c r="N11" s="26">
        <f t="shared" si="6"/>
        <v>327677250</v>
      </c>
      <c r="O11" s="26">
        <f t="shared" si="7"/>
        <v>327677250</v>
      </c>
    </row>
    <row r="12" spans="1:19" s="27" customFormat="1" x14ac:dyDescent="0.25">
      <c r="A12" s="22">
        <v>5</v>
      </c>
      <c r="B12" s="23"/>
      <c r="C12" s="29">
        <v>0</v>
      </c>
      <c r="D12" s="24">
        <v>0</v>
      </c>
      <c r="E12" s="24">
        <v>0</v>
      </c>
      <c r="F12" s="24">
        <v>60</v>
      </c>
      <c r="G12" s="25">
        <v>0</v>
      </c>
      <c r="H12" s="26">
        <f t="shared" si="0"/>
        <v>0</v>
      </c>
      <c r="I12" s="26">
        <f t="shared" si="1"/>
        <v>60</v>
      </c>
      <c r="J12" s="26">
        <f t="shared" si="2"/>
        <v>0</v>
      </c>
      <c r="K12" s="26">
        <f t="shared" si="3"/>
        <v>0</v>
      </c>
      <c r="L12" s="26">
        <f t="shared" si="4"/>
        <v>0</v>
      </c>
      <c r="M12" s="26">
        <f t="shared" si="5"/>
        <v>0</v>
      </c>
      <c r="N12" s="26">
        <f t="shared" si="6"/>
        <v>0</v>
      </c>
      <c r="O12" s="26">
        <f t="shared" si="7"/>
        <v>0</v>
      </c>
    </row>
    <row r="13" spans="1:19" s="3" customFormat="1" x14ac:dyDescent="0.3">
      <c r="A13" s="30">
        <v>6</v>
      </c>
      <c r="B13" s="23"/>
      <c r="C13" s="29">
        <v>0</v>
      </c>
      <c r="D13" s="31">
        <v>0</v>
      </c>
      <c r="E13" s="31">
        <v>0</v>
      </c>
      <c r="F13" s="31">
        <v>60</v>
      </c>
      <c r="G13" s="32">
        <v>0</v>
      </c>
      <c r="H13" s="26">
        <f t="shared" si="0"/>
        <v>0</v>
      </c>
      <c r="I13" s="26">
        <f t="shared" si="1"/>
        <v>60</v>
      </c>
      <c r="J13" s="26">
        <f t="shared" si="2"/>
        <v>0</v>
      </c>
      <c r="K13" s="26">
        <f t="shared" si="3"/>
        <v>0</v>
      </c>
      <c r="L13" s="26">
        <f t="shared" si="4"/>
        <v>0</v>
      </c>
      <c r="M13" s="33">
        <f t="shared" si="5"/>
        <v>0</v>
      </c>
      <c r="N13" s="26">
        <f t="shared" si="6"/>
        <v>0</v>
      </c>
      <c r="O13" s="26">
        <f t="shared" si="7"/>
        <v>0</v>
      </c>
    </row>
    <row r="14" spans="1:19" s="3" customFormat="1" x14ac:dyDescent="0.3">
      <c r="A14" s="7">
        <v>7</v>
      </c>
      <c r="B14" s="23"/>
      <c r="C14" s="29">
        <v>0</v>
      </c>
      <c r="D14" s="31">
        <v>0</v>
      </c>
      <c r="E14" s="31">
        <v>0</v>
      </c>
      <c r="F14" s="31">
        <v>60</v>
      </c>
      <c r="G14" s="32">
        <v>0</v>
      </c>
      <c r="H14" s="26">
        <f t="shared" si="0"/>
        <v>0</v>
      </c>
      <c r="I14" s="26">
        <f t="shared" si="1"/>
        <v>60</v>
      </c>
      <c r="J14" s="26">
        <f t="shared" si="2"/>
        <v>0</v>
      </c>
      <c r="K14" s="26">
        <f t="shared" si="3"/>
        <v>0</v>
      </c>
      <c r="L14" s="26">
        <f t="shared" si="4"/>
        <v>0</v>
      </c>
      <c r="M14" s="33">
        <f t="shared" si="5"/>
        <v>0</v>
      </c>
      <c r="N14" s="26">
        <f t="shared" si="6"/>
        <v>0</v>
      </c>
      <c r="O14" s="26">
        <f t="shared" si="7"/>
        <v>0</v>
      </c>
    </row>
    <row r="15" spans="1:19" s="3" customFormat="1" x14ac:dyDescent="0.3">
      <c r="A15" s="30">
        <v>8</v>
      </c>
      <c r="B15" s="23"/>
      <c r="C15" s="29">
        <v>0</v>
      </c>
      <c r="D15" s="31">
        <v>0</v>
      </c>
      <c r="E15" s="31">
        <v>0</v>
      </c>
      <c r="F15" s="31">
        <v>60</v>
      </c>
      <c r="G15" s="32">
        <v>0</v>
      </c>
      <c r="H15" s="26">
        <f t="shared" si="0"/>
        <v>0</v>
      </c>
      <c r="I15" s="26">
        <f t="shared" si="1"/>
        <v>60</v>
      </c>
      <c r="J15" s="26">
        <f t="shared" si="2"/>
        <v>0</v>
      </c>
      <c r="K15" s="26">
        <f t="shared" si="3"/>
        <v>0</v>
      </c>
      <c r="L15" s="26">
        <f t="shared" si="4"/>
        <v>0</v>
      </c>
      <c r="M15" s="33">
        <f t="shared" si="5"/>
        <v>0</v>
      </c>
      <c r="N15" s="26">
        <f t="shared" si="6"/>
        <v>0</v>
      </c>
      <c r="O15" s="26">
        <f t="shared" si="7"/>
        <v>0</v>
      </c>
    </row>
    <row r="16" spans="1:19" s="3" customFormat="1" x14ac:dyDescent="0.3">
      <c r="A16" s="7"/>
      <c r="B16" s="23"/>
      <c r="C16" s="34">
        <f>SUM(C8:C15)</f>
        <v>25817</v>
      </c>
      <c r="D16" s="35"/>
      <c r="E16" s="35"/>
      <c r="F16" s="35"/>
      <c r="G16" s="26"/>
      <c r="H16" s="26"/>
      <c r="I16" s="26"/>
      <c r="J16" s="26"/>
      <c r="K16" s="26"/>
      <c r="L16" s="26"/>
      <c r="M16" s="26">
        <f>SUM(M8:M15)</f>
        <v>2597760</v>
      </c>
      <c r="N16" s="26">
        <f>SUM(N8:N15)</f>
        <v>692605666</v>
      </c>
      <c r="O16" s="26">
        <f>SUM(O8:O15)</f>
        <v>695203426</v>
      </c>
    </row>
    <row r="17" spans="1:20" x14ac:dyDescent="0.3">
      <c r="B17" s="37"/>
      <c r="C17" s="38"/>
      <c r="D17" s="38"/>
      <c r="E17" s="38"/>
      <c r="F17" s="27"/>
      <c r="G17" s="27"/>
      <c r="H17" s="27"/>
      <c r="I17" s="27"/>
      <c r="J17" s="38"/>
      <c r="K17" s="39"/>
      <c r="L17" s="40"/>
      <c r="M17" s="27"/>
      <c r="N17" s="41"/>
      <c r="O17" s="41"/>
    </row>
    <row r="18" spans="1:20" x14ac:dyDescent="0.3">
      <c r="B18" s="43" t="s">
        <v>32</v>
      </c>
      <c r="C18" s="43"/>
      <c r="D18" s="38"/>
      <c r="E18" s="38"/>
      <c r="F18" s="27"/>
      <c r="G18" s="27"/>
      <c r="H18" s="27"/>
      <c r="I18" s="27"/>
      <c r="J18" s="38"/>
      <c r="K18" s="39"/>
      <c r="L18" s="40"/>
      <c r="M18" s="27"/>
      <c r="N18" s="41"/>
      <c r="O18" s="41"/>
    </row>
    <row r="19" spans="1:20" x14ac:dyDescent="0.3">
      <c r="B19" s="44" t="s">
        <v>33</v>
      </c>
      <c r="C19" s="45">
        <v>18539</v>
      </c>
      <c r="D19" s="38"/>
      <c r="E19" s="38"/>
      <c r="F19" s="27"/>
      <c r="G19" s="27"/>
      <c r="H19" s="27"/>
      <c r="I19" s="27"/>
      <c r="J19" s="38"/>
      <c r="K19" s="39"/>
      <c r="L19" s="40"/>
      <c r="M19" s="27"/>
      <c r="N19" s="41"/>
      <c r="O19" s="41"/>
    </row>
    <row r="20" spans="1:20" x14ac:dyDescent="0.3">
      <c r="B20" s="46" t="s">
        <v>10</v>
      </c>
      <c r="C20" s="47">
        <v>2000</v>
      </c>
      <c r="D20" s="38"/>
      <c r="E20" s="38"/>
      <c r="F20" s="27"/>
      <c r="G20" s="27"/>
      <c r="H20" s="27"/>
      <c r="I20" s="27"/>
      <c r="J20" s="38"/>
      <c r="K20" s="39"/>
      <c r="L20" s="40"/>
      <c r="M20" s="27"/>
      <c r="N20" s="41"/>
      <c r="O20" s="41"/>
    </row>
    <row r="21" spans="1:20" x14ac:dyDescent="0.3">
      <c r="B21" s="46" t="s">
        <v>34</v>
      </c>
      <c r="C21" s="33">
        <f>ROUND((C19*C20),0)</f>
        <v>37078000</v>
      </c>
      <c r="D21" s="38"/>
      <c r="E21" s="38"/>
      <c r="F21" s="27"/>
      <c r="G21" s="27"/>
      <c r="H21" s="27"/>
      <c r="I21" s="27"/>
      <c r="J21" s="38"/>
      <c r="K21" s="39"/>
      <c r="L21" s="40"/>
      <c r="M21" s="27"/>
      <c r="N21" s="41"/>
      <c r="O21" s="41"/>
    </row>
    <row r="22" spans="1:20" x14ac:dyDescent="0.3">
      <c r="B22" s="37"/>
      <c r="C22" s="3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0" ht="22.5" customHeight="1" x14ac:dyDescent="0.3">
      <c r="B23" s="48" t="s">
        <v>35</v>
      </c>
      <c r="C23" s="49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3">
      <c r="B24" s="44" t="s">
        <v>36</v>
      </c>
      <c r="C24" s="45">
        <v>3861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3">
      <c r="B25" s="46" t="s">
        <v>10</v>
      </c>
      <c r="C25" s="47">
        <v>12500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3">
      <c r="B26" s="46" t="s">
        <v>34</v>
      </c>
      <c r="C26" s="33">
        <f>ROUND((C24*C25),0)</f>
        <v>48262500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3">
      <c r="B27" s="36"/>
      <c r="C27" s="12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3">
      <c r="C28" s="51" t="s">
        <v>37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3">
      <c r="B29" s="50" t="s">
        <v>0</v>
      </c>
      <c r="C29" s="8">
        <f>C4</f>
        <v>310288000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3">
      <c r="B30" s="50" t="s">
        <v>14</v>
      </c>
      <c r="C30" s="8">
        <f>N16</f>
        <v>692605666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3">
      <c r="B31" s="50" t="s">
        <v>38</v>
      </c>
      <c r="C31" s="8">
        <f>C21</f>
        <v>37078000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3">
      <c r="A32" s="42"/>
      <c r="B32" s="50" t="s">
        <v>39</v>
      </c>
      <c r="C32" s="8">
        <f>C26</f>
        <v>48262500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7.25" thickBot="1" x14ac:dyDescent="0.35">
      <c r="A33" s="42"/>
      <c r="B33" s="52" t="s">
        <v>40</v>
      </c>
      <c r="C33" s="10">
        <f>C29+C30+C31+C32</f>
        <v>1088234166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3">
      <c r="A34" s="42"/>
      <c r="B34" s="52" t="s">
        <v>41</v>
      </c>
      <c r="C34" s="10">
        <f>MROUND(C33*90%,1)</f>
        <v>979410749</v>
      </c>
      <c r="D34" s="27"/>
      <c r="E34" s="27"/>
      <c r="F34" s="27"/>
      <c r="G34" s="27"/>
      <c r="H34" s="27"/>
      <c r="I34" s="53" t="s">
        <v>42</v>
      </c>
      <c r="J34" s="53" t="s">
        <v>43</v>
      </c>
      <c r="K34" s="54" t="s">
        <v>44</v>
      </c>
      <c r="L34" s="54" t="s">
        <v>45</v>
      </c>
      <c r="M34" s="27"/>
      <c r="N34" s="27"/>
      <c r="O34" s="27"/>
      <c r="P34" s="27"/>
      <c r="Q34" s="27"/>
      <c r="R34" s="27"/>
      <c r="S34" s="27"/>
      <c r="T34" s="27"/>
    </row>
    <row r="35" spans="1:20" ht="17.25" thickBot="1" x14ac:dyDescent="0.35">
      <c r="A35" s="42"/>
      <c r="B35" s="52" t="s">
        <v>46</v>
      </c>
      <c r="C35" s="10">
        <f>MROUND(C33*80%,1)</f>
        <v>870587333</v>
      </c>
      <c r="D35" s="11"/>
      <c r="F35" s="55"/>
      <c r="H35" s="56"/>
      <c r="I35" s="57"/>
      <c r="J35" s="57"/>
      <c r="K35" s="58" t="s">
        <v>47</v>
      </c>
      <c r="L35" s="58" t="s">
        <v>48</v>
      </c>
    </row>
    <row r="36" spans="1:20" ht="17.25" thickBot="1" x14ac:dyDescent="0.35">
      <c r="A36" s="42"/>
      <c r="B36" s="50" t="s">
        <v>49</v>
      </c>
      <c r="C36" s="8">
        <f>C16*3000</f>
        <v>77451000</v>
      </c>
      <c r="D36" s="59"/>
      <c r="I36" s="60" t="s">
        <v>50</v>
      </c>
      <c r="J36" s="61"/>
      <c r="K36" s="61"/>
      <c r="L36" s="61"/>
      <c r="O36" s="62"/>
    </row>
    <row r="37" spans="1:20" ht="17.25" thickBot="1" x14ac:dyDescent="0.35">
      <c r="A37" s="42"/>
      <c r="I37" s="63" t="s">
        <v>51</v>
      </c>
      <c r="J37" s="64">
        <v>5425</v>
      </c>
      <c r="K37" s="64">
        <v>31948</v>
      </c>
      <c r="L37" s="64">
        <v>173317900</v>
      </c>
      <c r="O37" s="62"/>
    </row>
    <row r="38" spans="1:20" ht="17.25" thickBot="1" x14ac:dyDescent="0.35">
      <c r="A38" s="42"/>
      <c r="I38" s="63" t="s">
        <v>52</v>
      </c>
      <c r="J38" s="64">
        <v>7216</v>
      </c>
      <c r="K38" s="64">
        <v>45640</v>
      </c>
      <c r="L38" s="64">
        <v>329338240</v>
      </c>
      <c r="O38" s="62"/>
    </row>
    <row r="39" spans="1:20" ht="17.25" thickBot="1" x14ac:dyDescent="0.35">
      <c r="A39" s="42"/>
      <c r="I39" s="63" t="s">
        <v>53</v>
      </c>
      <c r="J39" s="64">
        <v>4201</v>
      </c>
      <c r="K39" s="64">
        <v>41076</v>
      </c>
      <c r="L39" s="64">
        <v>172560276</v>
      </c>
      <c r="O39" s="62"/>
    </row>
    <row r="40" spans="1:20" ht="17.25" thickBot="1" x14ac:dyDescent="0.35">
      <c r="A40" s="50"/>
      <c r="C40" s="50"/>
      <c r="D40" s="50"/>
      <c r="E40" s="50"/>
      <c r="F40" s="50"/>
      <c r="G40" s="50"/>
      <c r="H40" s="50"/>
      <c r="I40" s="63" t="s">
        <v>54</v>
      </c>
      <c r="J40" s="64">
        <v>8975</v>
      </c>
      <c r="K40" s="64">
        <v>36510</v>
      </c>
      <c r="L40" s="64">
        <v>327677250</v>
      </c>
      <c r="M40" s="50"/>
      <c r="N40" s="65"/>
      <c r="O40" s="62"/>
    </row>
    <row r="41" spans="1:20" ht="17.25" thickBot="1" x14ac:dyDescent="0.35">
      <c r="A41" s="50"/>
      <c r="C41" s="50"/>
      <c r="D41" s="50"/>
      <c r="E41" s="50"/>
      <c r="F41" s="50"/>
      <c r="G41" s="50"/>
      <c r="H41" s="50"/>
      <c r="I41" s="60" t="s">
        <v>55</v>
      </c>
      <c r="J41" s="66"/>
      <c r="K41" s="67"/>
      <c r="L41" s="68">
        <v>1002893666</v>
      </c>
      <c r="M41" s="50"/>
      <c r="N41" s="65"/>
      <c r="O41" s="62"/>
    </row>
    <row r="42" spans="1:20" x14ac:dyDescent="0.3">
      <c r="A42" s="50"/>
      <c r="C42" s="50"/>
      <c r="D42" s="50"/>
      <c r="E42" s="50"/>
      <c r="F42" s="50"/>
      <c r="G42" s="50"/>
      <c r="H42" s="50"/>
      <c r="I42" s="53" t="s">
        <v>56</v>
      </c>
      <c r="J42" s="69" t="s">
        <v>57</v>
      </c>
      <c r="K42" s="70" t="s">
        <v>44</v>
      </c>
      <c r="L42" s="70" t="s">
        <v>45</v>
      </c>
      <c r="M42" s="50"/>
      <c r="N42" s="65"/>
      <c r="O42" s="62"/>
    </row>
    <row r="43" spans="1:20" x14ac:dyDescent="0.3">
      <c r="A43" s="50"/>
      <c r="C43" s="50"/>
      <c r="D43" s="50"/>
      <c r="E43" s="50"/>
      <c r="F43" s="50"/>
      <c r="G43" s="50"/>
      <c r="H43" s="50"/>
      <c r="I43" s="71"/>
      <c r="J43" s="69" t="s">
        <v>58</v>
      </c>
      <c r="K43" s="70" t="s">
        <v>47</v>
      </c>
      <c r="L43" s="70" t="s">
        <v>48</v>
      </c>
      <c r="M43" s="50"/>
      <c r="N43" s="65"/>
      <c r="O43" s="62"/>
    </row>
    <row r="44" spans="1:20" x14ac:dyDescent="0.3">
      <c r="A44" s="50"/>
      <c r="C44" s="50"/>
      <c r="D44" s="50"/>
      <c r="E44" s="50"/>
      <c r="F44" s="50"/>
      <c r="G44" s="50"/>
      <c r="H44" s="50"/>
      <c r="I44" s="71"/>
      <c r="J44" s="69" t="s">
        <v>59</v>
      </c>
      <c r="K44" s="72"/>
      <c r="L44" s="72"/>
      <c r="M44" s="50"/>
      <c r="N44" s="65"/>
      <c r="O44" s="62"/>
    </row>
    <row r="45" spans="1:20" ht="17.25" thickBot="1" x14ac:dyDescent="0.35">
      <c r="A45" s="50"/>
      <c r="C45" s="50"/>
      <c r="D45" s="50"/>
      <c r="E45" s="50"/>
      <c r="F45" s="50"/>
      <c r="G45" s="50"/>
      <c r="H45" s="50"/>
      <c r="I45" s="57"/>
      <c r="J45" s="73" t="s">
        <v>60</v>
      </c>
      <c r="K45" s="74"/>
      <c r="L45" s="74"/>
      <c r="M45" s="50"/>
      <c r="N45" s="75"/>
      <c r="O45" s="62"/>
    </row>
    <row r="46" spans="1:20" ht="18.75" thickBot="1" x14ac:dyDescent="0.35">
      <c r="A46" s="50"/>
      <c r="C46" s="50"/>
      <c r="D46" s="50"/>
      <c r="E46" s="50"/>
      <c r="F46" s="50"/>
      <c r="G46" s="50"/>
      <c r="H46" s="50"/>
      <c r="I46" s="63" t="s">
        <v>61</v>
      </c>
      <c r="J46" s="76">
        <v>18539</v>
      </c>
      <c r="K46" s="64">
        <v>2000</v>
      </c>
      <c r="L46" s="64">
        <v>37078000</v>
      </c>
      <c r="M46" s="50"/>
      <c r="N46" s="42"/>
      <c r="O46" s="42"/>
    </row>
    <row r="47" spans="1:20" ht="17.25" thickBot="1" x14ac:dyDescent="0.35">
      <c r="A47" s="50"/>
      <c r="C47" s="50"/>
      <c r="D47" s="50"/>
      <c r="E47" s="50"/>
      <c r="F47" s="50"/>
      <c r="G47" s="50"/>
      <c r="H47" s="50"/>
      <c r="I47" s="60" t="s">
        <v>62</v>
      </c>
      <c r="J47" s="66"/>
      <c r="K47" s="67"/>
      <c r="L47" s="68">
        <v>37078000</v>
      </c>
      <c r="M47" s="50"/>
      <c r="N47" s="42"/>
      <c r="O47" s="42"/>
    </row>
    <row r="48" spans="1:20" x14ac:dyDescent="0.3">
      <c r="A48" s="50"/>
      <c r="C48" s="50"/>
      <c r="D48" s="50"/>
      <c r="E48" s="50"/>
      <c r="F48" s="50"/>
      <c r="G48" s="50"/>
      <c r="H48" s="50"/>
      <c r="I48" s="53" t="s">
        <v>63</v>
      </c>
      <c r="J48" s="70" t="s">
        <v>64</v>
      </c>
      <c r="K48" s="70" t="s">
        <v>44</v>
      </c>
      <c r="L48" s="70" t="s">
        <v>45</v>
      </c>
      <c r="M48" s="50"/>
      <c r="N48" s="42"/>
      <c r="O48" s="42"/>
    </row>
    <row r="49" spans="1:15" ht="17.25" thickBot="1" x14ac:dyDescent="0.35">
      <c r="A49" s="50"/>
      <c r="C49" s="50"/>
      <c r="D49" s="50"/>
      <c r="E49" s="50"/>
      <c r="F49" s="50"/>
      <c r="G49" s="50"/>
      <c r="H49" s="50"/>
      <c r="I49" s="57"/>
      <c r="J49" s="58" t="s">
        <v>60</v>
      </c>
      <c r="K49" s="58" t="s">
        <v>47</v>
      </c>
      <c r="L49" s="58" t="s">
        <v>48</v>
      </c>
      <c r="M49" s="50"/>
      <c r="N49" s="42"/>
      <c r="O49" s="42"/>
    </row>
    <row r="50" spans="1:15" ht="17.25" thickBot="1" x14ac:dyDescent="0.35">
      <c r="A50" s="50"/>
      <c r="C50" s="50"/>
      <c r="D50" s="50"/>
      <c r="E50" s="50"/>
      <c r="F50" s="50"/>
      <c r="G50" s="50"/>
      <c r="H50" s="50"/>
      <c r="I50" s="77" t="s">
        <v>65</v>
      </c>
      <c r="J50" s="76">
        <v>1135</v>
      </c>
      <c r="K50" s="64">
        <v>12500</v>
      </c>
      <c r="L50" s="64">
        <v>14187500</v>
      </c>
      <c r="M50" s="50"/>
      <c r="N50" s="42"/>
      <c r="O50" s="42"/>
    </row>
    <row r="51" spans="1:15" ht="17.25" thickBot="1" x14ac:dyDescent="0.35">
      <c r="A51" s="50"/>
      <c r="C51" s="50"/>
      <c r="D51" s="50"/>
      <c r="E51" s="50"/>
      <c r="F51" s="50"/>
      <c r="G51" s="50"/>
      <c r="H51" s="50"/>
      <c r="I51" s="77" t="s">
        <v>66</v>
      </c>
      <c r="J51" s="76">
        <v>2726</v>
      </c>
      <c r="K51" s="64">
        <v>12500</v>
      </c>
      <c r="L51" s="64">
        <v>34075000</v>
      </c>
      <c r="M51" s="50"/>
      <c r="N51" s="42"/>
      <c r="O51" s="42"/>
    </row>
    <row r="52" spans="1:15" ht="17.25" thickBot="1" x14ac:dyDescent="0.35">
      <c r="A52" s="50"/>
      <c r="C52" s="50"/>
      <c r="D52" s="50"/>
      <c r="E52" s="50"/>
      <c r="F52" s="50"/>
      <c r="G52" s="50"/>
      <c r="H52" s="50"/>
      <c r="I52" s="78" t="s">
        <v>67</v>
      </c>
      <c r="J52" s="66"/>
      <c r="K52" s="67"/>
      <c r="L52" s="68">
        <v>48262500</v>
      </c>
      <c r="M52" s="50"/>
      <c r="N52" s="42"/>
      <c r="O52" s="42"/>
    </row>
    <row r="53" spans="1:15" ht="17.25" thickBot="1" x14ac:dyDescent="0.35">
      <c r="A53" s="50"/>
      <c r="C53" s="50"/>
      <c r="D53" s="50"/>
      <c r="E53" s="50"/>
      <c r="F53" s="50"/>
      <c r="G53" s="50"/>
      <c r="H53" s="50"/>
      <c r="I53" s="78" t="s">
        <v>68</v>
      </c>
      <c r="J53" s="79"/>
      <c r="K53" s="61"/>
      <c r="L53" s="68">
        <v>1088234166</v>
      </c>
      <c r="M53" s="50"/>
      <c r="N53" s="42"/>
      <c r="O53" s="42"/>
    </row>
    <row r="54" spans="1:15" x14ac:dyDescent="0.3">
      <c r="A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42"/>
      <c r="O54" s="42"/>
    </row>
    <row r="55" spans="1:15" x14ac:dyDescent="0.3">
      <c r="A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42"/>
      <c r="O55" s="42"/>
    </row>
    <row r="56" spans="1:15" x14ac:dyDescent="0.3">
      <c r="A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42"/>
      <c r="O56" s="42"/>
    </row>
    <row r="57" spans="1:15" x14ac:dyDescent="0.3">
      <c r="A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42"/>
      <c r="O57" s="42"/>
    </row>
    <row r="58" spans="1:15" x14ac:dyDescent="0.3">
      <c r="A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42"/>
      <c r="O58" s="42"/>
    </row>
    <row r="59" spans="1:15" x14ac:dyDescent="0.3">
      <c r="A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42"/>
      <c r="O59" s="42"/>
    </row>
    <row r="60" spans="1:15" x14ac:dyDescent="0.3">
      <c r="A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42"/>
      <c r="O60" s="42"/>
    </row>
    <row r="61" spans="1:15" x14ac:dyDescent="0.3">
      <c r="A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2"/>
      <c r="O61" s="42"/>
    </row>
    <row r="62" spans="1:15" x14ac:dyDescent="0.3">
      <c r="A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42"/>
      <c r="O62" s="42"/>
    </row>
    <row r="63" spans="1:15" x14ac:dyDescent="0.3">
      <c r="A63" s="50"/>
      <c r="C63" s="50"/>
      <c r="D63" s="50"/>
      <c r="E63" s="50"/>
      <c r="F63" s="50"/>
      <c r="G63" s="50"/>
      <c r="H63" s="50"/>
      <c r="I63" s="50"/>
      <c r="J63" s="50"/>
      <c r="K63" s="50"/>
      <c r="M63" s="42"/>
      <c r="N63" s="42"/>
      <c r="O63" s="42"/>
    </row>
    <row r="64" spans="1:15" x14ac:dyDescent="0.3">
      <c r="A64" s="50"/>
      <c r="C64" s="50"/>
      <c r="D64" s="50"/>
      <c r="E64" s="50"/>
      <c r="F64" s="50"/>
      <c r="G64" s="50"/>
      <c r="H64" s="50"/>
      <c r="I64" s="50"/>
      <c r="J64" s="50"/>
      <c r="K64" s="50"/>
      <c r="M64" s="42"/>
      <c r="N64" s="42"/>
      <c r="O64" s="42"/>
    </row>
    <row r="65" spans="1:15" x14ac:dyDescent="0.3">
      <c r="A65" s="50"/>
      <c r="C65" s="50"/>
      <c r="D65" s="50"/>
      <c r="E65" s="50"/>
      <c r="F65" s="50"/>
      <c r="G65" s="50"/>
      <c r="H65" s="50"/>
      <c r="I65" s="50"/>
      <c r="J65" s="50"/>
      <c r="K65" s="50"/>
      <c r="M65" s="42"/>
      <c r="N65" s="42"/>
      <c r="O65" s="42"/>
    </row>
    <row r="66" spans="1:15" x14ac:dyDescent="0.3">
      <c r="A66" s="50"/>
      <c r="C66" s="50"/>
      <c r="D66" s="50"/>
      <c r="E66" s="50"/>
      <c r="F66" s="50"/>
      <c r="G66" s="50"/>
      <c r="H66" s="50"/>
      <c r="I66" s="50"/>
      <c r="J66" s="50"/>
      <c r="K66" s="50"/>
      <c r="M66" s="42"/>
      <c r="N66" s="42"/>
      <c r="O66" s="42"/>
    </row>
    <row r="67" spans="1:15" x14ac:dyDescent="0.3">
      <c r="A67" s="50"/>
      <c r="C67" s="50"/>
      <c r="D67" s="50"/>
      <c r="E67" s="50"/>
      <c r="F67" s="50"/>
      <c r="G67" s="50"/>
      <c r="H67" s="50"/>
      <c r="I67" s="50"/>
      <c r="J67" s="50"/>
      <c r="K67" s="50"/>
      <c r="M67" s="42"/>
      <c r="N67" s="42"/>
      <c r="O67" s="42"/>
    </row>
    <row r="68" spans="1:15" x14ac:dyDescent="0.3">
      <c r="A68" s="50"/>
      <c r="C68" s="50"/>
      <c r="D68" s="50"/>
      <c r="E68" s="50"/>
      <c r="F68" s="50"/>
      <c r="G68" s="50"/>
      <c r="H68" s="50"/>
      <c r="I68" s="50"/>
      <c r="J68" s="50"/>
      <c r="K68" s="50"/>
      <c r="M68" s="42"/>
      <c r="N68" s="42"/>
      <c r="O68" s="42"/>
    </row>
    <row r="69" spans="1:15" x14ac:dyDescent="0.3">
      <c r="A69" s="50"/>
      <c r="C69" s="50"/>
      <c r="D69" s="50"/>
      <c r="E69" s="50"/>
      <c r="F69" s="50"/>
      <c r="G69" s="50"/>
      <c r="H69" s="50"/>
      <c r="I69" s="50"/>
      <c r="J69" s="50"/>
      <c r="K69" s="50"/>
      <c r="M69" s="42"/>
      <c r="N69" s="42"/>
      <c r="O69" s="42"/>
    </row>
    <row r="70" spans="1:15" x14ac:dyDescent="0.3">
      <c r="A70" s="50"/>
      <c r="C70" s="50"/>
      <c r="D70" s="50"/>
      <c r="E70" s="50"/>
      <c r="F70" s="50"/>
      <c r="G70" s="50"/>
      <c r="H70" s="50"/>
      <c r="I70" s="50"/>
      <c r="J70" s="50"/>
      <c r="K70" s="50"/>
      <c r="M70" s="42"/>
      <c r="N70" s="42"/>
      <c r="O70" s="42"/>
    </row>
    <row r="71" spans="1:15" x14ac:dyDescent="0.3">
      <c r="A71" s="50"/>
      <c r="C71" s="50"/>
      <c r="D71" s="50"/>
      <c r="E71" s="50"/>
      <c r="F71" s="50"/>
      <c r="G71" s="50"/>
      <c r="H71" s="50"/>
      <c r="I71" s="50"/>
      <c r="J71" s="50"/>
      <c r="K71" s="50"/>
      <c r="M71" s="42"/>
      <c r="N71" s="42"/>
      <c r="O71" s="42"/>
    </row>
    <row r="72" spans="1:15" x14ac:dyDescent="0.3">
      <c r="A72" s="50"/>
      <c r="C72" s="50"/>
      <c r="D72" s="50"/>
      <c r="E72" s="50"/>
      <c r="F72" s="50"/>
      <c r="G72" s="50"/>
      <c r="H72" s="50"/>
      <c r="I72" s="50"/>
      <c r="J72" s="50"/>
      <c r="K72" s="50"/>
      <c r="M72" s="42"/>
      <c r="N72" s="42"/>
      <c r="O72" s="42"/>
    </row>
    <row r="73" spans="1:15" x14ac:dyDescent="0.3">
      <c r="A73" s="50"/>
      <c r="C73" s="50"/>
      <c r="D73" s="50"/>
      <c r="E73" s="50"/>
      <c r="F73" s="50"/>
      <c r="G73" s="50"/>
      <c r="H73" s="50"/>
      <c r="I73" s="50"/>
      <c r="J73" s="50"/>
      <c r="K73" s="50"/>
      <c r="M73" s="42"/>
      <c r="N73" s="42"/>
      <c r="O73" s="42"/>
    </row>
    <row r="74" spans="1:15" x14ac:dyDescent="0.3">
      <c r="A74" s="50"/>
      <c r="C74" s="50"/>
      <c r="D74" s="50"/>
      <c r="E74" s="50"/>
      <c r="F74" s="50"/>
      <c r="G74" s="50"/>
      <c r="H74" s="50"/>
      <c r="I74" s="50"/>
      <c r="J74" s="50"/>
      <c r="K74" s="50"/>
      <c r="M74" s="42"/>
      <c r="N74" s="42"/>
      <c r="O74" s="42"/>
    </row>
    <row r="75" spans="1:15" x14ac:dyDescent="0.3">
      <c r="A75" s="50"/>
      <c r="C75" s="50"/>
      <c r="D75" s="50"/>
      <c r="E75" s="50"/>
      <c r="F75" s="50"/>
      <c r="G75" s="50"/>
      <c r="H75" s="50"/>
      <c r="I75" s="50"/>
      <c r="J75" s="50"/>
      <c r="K75" s="50"/>
      <c r="M75" s="42"/>
      <c r="N75" s="42"/>
      <c r="O75" s="42"/>
    </row>
    <row r="76" spans="1:15" x14ac:dyDescent="0.3">
      <c r="A76" s="50"/>
      <c r="C76" s="50"/>
      <c r="D76" s="50"/>
      <c r="E76" s="50"/>
      <c r="F76" s="50"/>
      <c r="G76" s="50"/>
      <c r="H76" s="50"/>
      <c r="I76" s="50"/>
      <c r="J76" s="50"/>
      <c r="K76" s="50"/>
      <c r="M76" s="42"/>
      <c r="N76" s="42"/>
      <c r="O76" s="42"/>
    </row>
    <row r="77" spans="1:15" x14ac:dyDescent="0.3">
      <c r="A77" s="50"/>
      <c r="C77" s="50"/>
      <c r="D77" s="50"/>
      <c r="E77" s="50"/>
      <c r="F77" s="50"/>
      <c r="G77" s="50"/>
      <c r="H77" s="50"/>
      <c r="I77" s="50"/>
      <c r="J77" s="50"/>
      <c r="K77" s="50"/>
      <c r="M77" s="42"/>
      <c r="N77" s="42"/>
      <c r="O77" s="42"/>
    </row>
    <row r="78" spans="1:15" x14ac:dyDescent="0.3">
      <c r="A78" s="50"/>
      <c r="C78" s="50"/>
      <c r="D78" s="50"/>
      <c r="E78" s="50"/>
      <c r="F78" s="50"/>
      <c r="G78" s="50"/>
      <c r="H78" s="50"/>
      <c r="I78" s="50"/>
      <c r="J78" s="50"/>
      <c r="K78" s="50"/>
      <c r="M78" s="42"/>
      <c r="N78" s="42"/>
      <c r="O78" s="42"/>
    </row>
    <row r="79" spans="1:15" x14ac:dyDescent="0.3">
      <c r="A79" s="50"/>
      <c r="C79" s="50"/>
      <c r="D79" s="50"/>
      <c r="E79" s="50"/>
      <c r="F79" s="50"/>
      <c r="G79" s="50"/>
      <c r="H79" s="50"/>
      <c r="I79" s="50"/>
      <c r="J79" s="50"/>
      <c r="K79" s="50"/>
      <c r="M79" s="42"/>
      <c r="N79" s="42"/>
      <c r="O79" s="42"/>
    </row>
    <row r="80" spans="1:15" x14ac:dyDescent="0.3">
      <c r="A80" s="50"/>
      <c r="C80" s="50"/>
      <c r="D80" s="50"/>
      <c r="E80" s="50"/>
      <c r="F80" s="50"/>
      <c r="G80" s="50"/>
      <c r="H80" s="50"/>
      <c r="I80" s="50"/>
      <c r="J80" s="50"/>
      <c r="K80" s="50"/>
      <c r="M80" s="42"/>
      <c r="N80" s="42"/>
      <c r="O80" s="42"/>
    </row>
    <row r="81" spans="1:15" x14ac:dyDescent="0.3">
      <c r="A81" s="50"/>
      <c r="C81" s="50"/>
      <c r="D81" s="50"/>
      <c r="E81" s="50"/>
      <c r="F81" s="50"/>
      <c r="G81" s="50"/>
      <c r="H81" s="50"/>
      <c r="I81" s="50"/>
      <c r="J81" s="50"/>
      <c r="K81" s="50"/>
      <c r="M81" s="42"/>
      <c r="N81" s="42"/>
      <c r="O81" s="42"/>
    </row>
    <row r="82" spans="1:15" x14ac:dyDescent="0.3">
      <c r="A82" s="50"/>
      <c r="C82" s="50"/>
      <c r="D82" s="50"/>
      <c r="E82" s="50"/>
      <c r="F82" s="50"/>
      <c r="G82" s="50"/>
      <c r="H82" s="50"/>
      <c r="I82" s="50"/>
      <c r="J82" s="50"/>
      <c r="K82" s="50"/>
      <c r="M82" s="42"/>
      <c r="N82" s="42"/>
      <c r="O82" s="42"/>
    </row>
    <row r="83" spans="1:15" x14ac:dyDescent="0.3">
      <c r="A83" s="50"/>
      <c r="C83" s="50"/>
      <c r="D83" s="50"/>
      <c r="E83" s="50"/>
      <c r="F83" s="50"/>
      <c r="G83" s="50"/>
      <c r="H83" s="50"/>
      <c r="I83" s="50"/>
      <c r="J83" s="50"/>
      <c r="K83" s="50"/>
      <c r="M83" s="42"/>
      <c r="N83" s="42"/>
      <c r="O83" s="42"/>
    </row>
    <row r="84" spans="1:15" x14ac:dyDescent="0.3">
      <c r="A84" s="50"/>
      <c r="C84" s="50"/>
      <c r="D84" s="50"/>
      <c r="E84" s="50"/>
      <c r="F84" s="50"/>
      <c r="G84" s="50"/>
      <c r="H84" s="50"/>
      <c r="I84" s="50"/>
      <c r="J84" s="50"/>
      <c r="K84" s="50"/>
      <c r="M84" s="42"/>
      <c r="N84" s="42"/>
      <c r="O84" s="42"/>
    </row>
    <row r="85" spans="1:15" x14ac:dyDescent="0.3">
      <c r="A85" s="50"/>
      <c r="C85" s="50"/>
      <c r="D85" s="50"/>
      <c r="E85" s="50"/>
      <c r="F85" s="50"/>
      <c r="G85" s="50"/>
      <c r="H85" s="50"/>
      <c r="I85" s="50"/>
      <c r="J85" s="50"/>
      <c r="K85" s="50"/>
      <c r="M85" s="42"/>
      <c r="N85" s="42"/>
      <c r="O85" s="42"/>
    </row>
    <row r="86" spans="1:15" x14ac:dyDescent="0.3">
      <c r="A86" s="50"/>
      <c r="C86" s="50"/>
      <c r="D86" s="50"/>
      <c r="E86" s="50"/>
      <c r="F86" s="50"/>
      <c r="G86" s="50"/>
      <c r="H86" s="50"/>
      <c r="I86" s="50"/>
      <c r="J86" s="50"/>
      <c r="K86" s="50"/>
      <c r="M86" s="42"/>
      <c r="N86" s="42"/>
      <c r="O86" s="42"/>
    </row>
    <row r="87" spans="1:15" x14ac:dyDescent="0.3">
      <c r="A87" s="50"/>
      <c r="C87" s="50"/>
      <c r="D87" s="50"/>
      <c r="E87" s="50"/>
      <c r="F87" s="50"/>
      <c r="G87" s="50"/>
      <c r="H87" s="50"/>
      <c r="I87" s="50"/>
      <c r="J87" s="50"/>
      <c r="K87" s="50"/>
      <c r="M87" s="42"/>
      <c r="N87" s="42"/>
      <c r="O87" s="42"/>
    </row>
    <row r="88" spans="1:15" x14ac:dyDescent="0.3">
      <c r="A88" s="50"/>
      <c r="C88" s="50"/>
      <c r="D88" s="50"/>
      <c r="E88" s="50"/>
      <c r="F88" s="50"/>
      <c r="G88" s="50"/>
      <c r="H88" s="50"/>
      <c r="I88" s="50"/>
      <c r="J88" s="50"/>
      <c r="K88" s="50"/>
      <c r="M88" s="42"/>
      <c r="N88" s="42"/>
      <c r="O88" s="42"/>
    </row>
    <row r="89" spans="1:15" x14ac:dyDescent="0.3">
      <c r="A89" s="50"/>
      <c r="C89" s="50"/>
      <c r="D89" s="50"/>
      <c r="E89" s="50"/>
      <c r="F89" s="50"/>
      <c r="G89" s="50"/>
      <c r="H89" s="50"/>
      <c r="I89" s="50"/>
      <c r="J89" s="50"/>
      <c r="K89" s="50"/>
      <c r="M89" s="42"/>
      <c r="N89" s="42"/>
      <c r="O89" s="42"/>
    </row>
    <row r="90" spans="1:15" x14ac:dyDescent="0.3">
      <c r="A90" s="50"/>
      <c r="C90" s="50"/>
      <c r="D90" s="50"/>
      <c r="E90" s="50"/>
      <c r="F90" s="50"/>
      <c r="G90" s="50"/>
      <c r="H90" s="50"/>
      <c r="I90" s="50"/>
      <c r="J90" s="50"/>
      <c r="K90" s="50"/>
      <c r="M90" s="42"/>
      <c r="N90" s="42"/>
      <c r="O90" s="42"/>
    </row>
    <row r="91" spans="1:15" x14ac:dyDescent="0.3">
      <c r="A91" s="50"/>
      <c r="C91" s="50"/>
      <c r="D91" s="50"/>
      <c r="E91" s="50"/>
      <c r="F91" s="50"/>
      <c r="G91" s="50"/>
      <c r="H91" s="50"/>
      <c r="I91" s="50"/>
      <c r="J91" s="50"/>
      <c r="K91" s="50"/>
      <c r="M91" s="42"/>
      <c r="N91" s="42"/>
      <c r="O91" s="42"/>
    </row>
    <row r="92" spans="1:15" x14ac:dyDescent="0.3">
      <c r="A92" s="50"/>
      <c r="C92" s="50"/>
      <c r="D92" s="50"/>
      <c r="E92" s="50"/>
      <c r="F92" s="50"/>
      <c r="G92" s="50"/>
      <c r="H92" s="50"/>
      <c r="I92" s="50"/>
      <c r="J92" s="50"/>
      <c r="K92" s="50"/>
      <c r="M92" s="42"/>
      <c r="N92" s="42"/>
      <c r="O92" s="42"/>
    </row>
    <row r="93" spans="1:15" x14ac:dyDescent="0.3">
      <c r="A93" s="50"/>
      <c r="C93" s="50"/>
      <c r="D93" s="50"/>
      <c r="E93" s="50"/>
      <c r="F93" s="50"/>
      <c r="G93" s="50"/>
      <c r="H93" s="50"/>
      <c r="I93" s="50"/>
      <c r="J93" s="50"/>
      <c r="K93" s="50"/>
      <c r="M93" s="42"/>
      <c r="N93" s="42"/>
      <c r="O93" s="42"/>
    </row>
    <row r="94" spans="1:15" x14ac:dyDescent="0.3">
      <c r="A94" s="50"/>
      <c r="C94" s="50"/>
      <c r="D94" s="50"/>
      <c r="E94" s="50"/>
      <c r="F94" s="50"/>
      <c r="G94" s="50"/>
      <c r="H94" s="50"/>
      <c r="I94" s="50"/>
      <c r="J94" s="50"/>
      <c r="K94" s="50"/>
      <c r="M94" s="42"/>
      <c r="N94" s="42"/>
      <c r="O94" s="42"/>
    </row>
    <row r="95" spans="1:15" x14ac:dyDescent="0.3">
      <c r="A95" s="50"/>
      <c r="C95" s="50"/>
      <c r="D95" s="50"/>
      <c r="E95" s="50"/>
      <c r="F95" s="50"/>
      <c r="G95" s="50"/>
      <c r="H95" s="50"/>
      <c r="I95" s="50"/>
      <c r="J95" s="50"/>
      <c r="K95" s="50"/>
      <c r="M95" s="42"/>
      <c r="N95" s="42"/>
      <c r="O95" s="42"/>
    </row>
    <row r="96" spans="1:15" x14ac:dyDescent="0.3">
      <c r="A96" s="50"/>
      <c r="C96" s="50"/>
      <c r="D96" s="50"/>
      <c r="E96" s="50"/>
      <c r="F96" s="50"/>
      <c r="G96" s="50"/>
      <c r="H96" s="50"/>
      <c r="I96" s="50"/>
      <c r="J96" s="50"/>
      <c r="K96" s="50"/>
      <c r="M96" s="42"/>
      <c r="N96" s="42"/>
      <c r="O96" s="42"/>
    </row>
    <row r="97" spans="1:15" x14ac:dyDescent="0.3">
      <c r="A97" s="50"/>
      <c r="C97" s="50"/>
      <c r="D97" s="50"/>
      <c r="E97" s="50"/>
      <c r="F97" s="50"/>
      <c r="G97" s="50"/>
      <c r="H97" s="50"/>
      <c r="I97" s="50"/>
      <c r="J97" s="50"/>
      <c r="K97" s="50"/>
      <c r="M97" s="42"/>
      <c r="N97" s="42"/>
      <c r="O97" s="42"/>
    </row>
    <row r="98" spans="1:15" x14ac:dyDescent="0.3">
      <c r="A98" s="50"/>
      <c r="C98" s="50"/>
      <c r="D98" s="50"/>
      <c r="E98" s="50"/>
      <c r="F98" s="50"/>
      <c r="G98" s="50"/>
      <c r="H98" s="50"/>
      <c r="I98" s="50"/>
      <c r="J98" s="50"/>
      <c r="K98" s="50"/>
      <c r="M98" s="42"/>
      <c r="N98" s="42"/>
      <c r="O98" s="42"/>
    </row>
    <row r="99" spans="1:15" x14ac:dyDescent="0.3">
      <c r="A99" s="50"/>
      <c r="C99" s="50"/>
      <c r="D99" s="50"/>
      <c r="E99" s="50"/>
      <c r="F99" s="50"/>
      <c r="G99" s="50"/>
      <c r="H99" s="50"/>
      <c r="I99" s="50"/>
      <c r="J99" s="50"/>
      <c r="K99" s="50"/>
      <c r="M99" s="42"/>
      <c r="N99" s="42"/>
      <c r="O99" s="42"/>
    </row>
    <row r="100" spans="1:15" x14ac:dyDescent="0.3">
      <c r="A100" s="50"/>
      <c r="C100" s="50"/>
      <c r="D100" s="50"/>
      <c r="E100" s="50"/>
      <c r="F100" s="50"/>
      <c r="G100" s="50"/>
      <c r="H100" s="50"/>
      <c r="I100" s="50"/>
      <c r="J100" s="50"/>
      <c r="K100" s="50"/>
      <c r="M100" s="42"/>
      <c r="N100" s="42"/>
      <c r="O100" s="42"/>
    </row>
    <row r="101" spans="1:15" x14ac:dyDescent="0.3">
      <c r="A101" s="50"/>
      <c r="C101" s="50"/>
      <c r="D101" s="50"/>
      <c r="E101" s="50"/>
      <c r="F101" s="50"/>
      <c r="G101" s="50"/>
      <c r="H101" s="50"/>
      <c r="I101" s="50"/>
      <c r="J101" s="50"/>
      <c r="K101" s="50"/>
      <c r="M101" s="42"/>
      <c r="N101" s="42"/>
      <c r="O101" s="42"/>
    </row>
    <row r="102" spans="1:15" x14ac:dyDescent="0.3">
      <c r="A102" s="50"/>
      <c r="C102" s="50"/>
      <c r="D102" s="50"/>
      <c r="E102" s="50"/>
      <c r="F102" s="50"/>
      <c r="G102" s="50"/>
      <c r="H102" s="50"/>
      <c r="I102" s="50"/>
      <c r="J102" s="50"/>
      <c r="K102" s="50"/>
      <c r="M102" s="42"/>
      <c r="N102" s="42"/>
      <c r="O102" s="42"/>
    </row>
    <row r="103" spans="1:15" x14ac:dyDescent="0.3">
      <c r="A103" s="50"/>
      <c r="C103" s="50"/>
      <c r="D103" s="50"/>
      <c r="E103" s="50"/>
      <c r="F103" s="50"/>
      <c r="G103" s="50"/>
      <c r="H103" s="50"/>
      <c r="I103" s="50"/>
      <c r="J103" s="50"/>
      <c r="K103" s="50"/>
      <c r="M103" s="42"/>
      <c r="N103" s="42"/>
      <c r="O103" s="42"/>
    </row>
    <row r="104" spans="1:15" x14ac:dyDescent="0.3">
      <c r="A104" s="50"/>
      <c r="C104" s="50"/>
      <c r="D104" s="50"/>
      <c r="E104" s="50"/>
      <c r="F104" s="50"/>
      <c r="G104" s="50"/>
      <c r="H104" s="50"/>
      <c r="I104" s="50"/>
      <c r="J104" s="50"/>
      <c r="K104" s="50"/>
      <c r="M104" s="42"/>
      <c r="N104" s="42"/>
      <c r="O104" s="42"/>
    </row>
    <row r="105" spans="1:15" x14ac:dyDescent="0.3">
      <c r="A105" s="42"/>
      <c r="B105" s="42"/>
      <c r="K105" s="42"/>
      <c r="M105" s="42"/>
      <c r="N105" s="42"/>
      <c r="O105" s="42"/>
    </row>
    <row r="106" spans="1:15" x14ac:dyDescent="0.3">
      <c r="A106" s="42"/>
      <c r="B106" s="42"/>
      <c r="K106" s="42"/>
      <c r="M106" s="42"/>
      <c r="N106" s="42"/>
      <c r="O106" s="42"/>
    </row>
    <row r="107" spans="1:15" x14ac:dyDescent="0.3">
      <c r="A107" s="42"/>
      <c r="B107" s="42"/>
      <c r="K107" s="42"/>
      <c r="M107" s="42"/>
      <c r="N107" s="42"/>
      <c r="O107" s="42"/>
    </row>
    <row r="108" spans="1:15" x14ac:dyDescent="0.3">
      <c r="A108" s="42"/>
      <c r="B108" s="42"/>
      <c r="K108" s="42"/>
      <c r="M108" s="42"/>
      <c r="N108" s="42"/>
      <c r="O108" s="42"/>
    </row>
    <row r="109" spans="1:15" x14ac:dyDescent="0.3">
      <c r="A109" s="42"/>
      <c r="B109" s="42"/>
      <c r="K109" s="42"/>
      <c r="M109" s="42"/>
      <c r="N109" s="42"/>
      <c r="O109" s="42"/>
    </row>
    <row r="110" spans="1:15" x14ac:dyDescent="0.3">
      <c r="A110" s="42"/>
      <c r="B110" s="42"/>
      <c r="K110" s="42"/>
      <c r="M110" s="42"/>
      <c r="N110" s="42"/>
      <c r="O110" s="42"/>
    </row>
    <row r="111" spans="1:15" x14ac:dyDescent="0.3">
      <c r="A111" s="42"/>
      <c r="B111" s="42"/>
      <c r="K111" s="42"/>
      <c r="M111" s="42"/>
      <c r="N111" s="42"/>
      <c r="O111" s="42"/>
    </row>
    <row r="112" spans="1:15" x14ac:dyDescent="0.3">
      <c r="A112" s="42"/>
      <c r="B112" s="42"/>
      <c r="K112" s="42"/>
      <c r="M112" s="42"/>
      <c r="N112" s="42"/>
      <c r="O112" s="42"/>
    </row>
    <row r="113" spans="6:9" s="42" customFormat="1" x14ac:dyDescent="0.3">
      <c r="F113" s="3"/>
      <c r="G113" s="3"/>
      <c r="H113" s="3"/>
      <c r="I113" s="3"/>
    </row>
    <row r="114" spans="6:9" s="42" customFormat="1" x14ac:dyDescent="0.3">
      <c r="F114" s="3"/>
      <c r="G114" s="3"/>
      <c r="H114" s="3"/>
      <c r="I114" s="3"/>
    </row>
    <row r="115" spans="6:9" s="42" customFormat="1" x14ac:dyDescent="0.3">
      <c r="F115" s="3"/>
      <c r="G115" s="3"/>
      <c r="H115" s="3"/>
      <c r="I115" s="3"/>
    </row>
    <row r="116" spans="6:9" s="42" customFormat="1" x14ac:dyDescent="0.3">
      <c r="F116" s="3"/>
      <c r="G116" s="3"/>
      <c r="H116" s="3"/>
      <c r="I116" s="3"/>
    </row>
    <row r="117" spans="6:9" s="42" customFormat="1" x14ac:dyDescent="0.3">
      <c r="F117" s="3"/>
      <c r="G117" s="3"/>
      <c r="H117" s="3"/>
      <c r="I117" s="3"/>
    </row>
    <row r="118" spans="6:9" s="42" customFormat="1" x14ac:dyDescent="0.3">
      <c r="F118" s="3"/>
      <c r="G118" s="3"/>
      <c r="H118" s="3"/>
      <c r="I118" s="3"/>
    </row>
    <row r="119" spans="6:9" s="42" customFormat="1" x14ac:dyDescent="0.3">
      <c r="F119" s="3"/>
      <c r="G119" s="3"/>
      <c r="H119" s="3"/>
      <c r="I119" s="3"/>
    </row>
    <row r="120" spans="6:9" s="42" customFormat="1" x14ac:dyDescent="0.3">
      <c r="F120" s="3"/>
      <c r="G120" s="3"/>
      <c r="H120" s="3"/>
      <c r="I120" s="3"/>
    </row>
    <row r="121" spans="6:9" s="42" customFormat="1" x14ac:dyDescent="0.3">
      <c r="F121" s="3"/>
      <c r="G121" s="3"/>
      <c r="H121" s="3"/>
      <c r="I121" s="3"/>
    </row>
    <row r="122" spans="6:9" s="42" customFormat="1" x14ac:dyDescent="0.3">
      <c r="F122" s="3"/>
      <c r="G122" s="3"/>
      <c r="H122" s="3"/>
      <c r="I122" s="3"/>
    </row>
    <row r="123" spans="6:9" s="42" customFormat="1" x14ac:dyDescent="0.3">
      <c r="F123" s="3"/>
      <c r="G123" s="3"/>
      <c r="H123" s="3"/>
      <c r="I123" s="3"/>
    </row>
    <row r="124" spans="6:9" s="42" customFormat="1" x14ac:dyDescent="0.3">
      <c r="F124" s="3"/>
      <c r="G124" s="3"/>
      <c r="H124" s="3"/>
      <c r="I124" s="3"/>
    </row>
    <row r="125" spans="6:9" s="42" customFormat="1" x14ac:dyDescent="0.3">
      <c r="F125" s="3"/>
      <c r="G125" s="3"/>
      <c r="H125" s="3"/>
      <c r="I125" s="3"/>
    </row>
    <row r="126" spans="6:9" s="42" customFormat="1" x14ac:dyDescent="0.3">
      <c r="F126" s="3"/>
      <c r="G126" s="3"/>
      <c r="H126" s="3"/>
      <c r="I126" s="3"/>
    </row>
    <row r="127" spans="6:9" s="42" customFormat="1" x14ac:dyDescent="0.3">
      <c r="F127" s="3"/>
      <c r="G127" s="3"/>
      <c r="H127" s="3"/>
      <c r="I127" s="3"/>
    </row>
    <row r="128" spans="6:9" s="42" customFormat="1" x14ac:dyDescent="0.3">
      <c r="F128" s="3"/>
      <c r="G128" s="3"/>
      <c r="H128" s="3"/>
      <c r="I128" s="3"/>
    </row>
    <row r="129" spans="6:9" s="42" customFormat="1" x14ac:dyDescent="0.3">
      <c r="F129" s="3"/>
      <c r="G129" s="3"/>
      <c r="H129" s="3"/>
      <c r="I129" s="3"/>
    </row>
    <row r="130" spans="6:9" s="42" customFormat="1" x14ac:dyDescent="0.3">
      <c r="F130" s="3"/>
      <c r="G130" s="3"/>
      <c r="H130" s="3"/>
      <c r="I130" s="3"/>
    </row>
    <row r="131" spans="6:9" s="42" customFormat="1" x14ac:dyDescent="0.3">
      <c r="F131" s="3"/>
      <c r="G131" s="3"/>
      <c r="H131" s="3"/>
      <c r="I131" s="3"/>
    </row>
    <row r="132" spans="6:9" s="42" customFormat="1" x14ac:dyDescent="0.3">
      <c r="F132" s="3"/>
      <c r="G132" s="3"/>
      <c r="H132" s="3"/>
      <c r="I132" s="3"/>
    </row>
    <row r="133" spans="6:9" s="42" customFormat="1" x14ac:dyDescent="0.3">
      <c r="F133" s="3"/>
      <c r="G133" s="3"/>
      <c r="H133" s="3"/>
      <c r="I133" s="3"/>
    </row>
    <row r="134" spans="6:9" s="42" customFormat="1" x14ac:dyDescent="0.3">
      <c r="F134" s="3"/>
      <c r="G134" s="3"/>
      <c r="H134" s="3"/>
      <c r="I134" s="3"/>
    </row>
    <row r="135" spans="6:9" s="42" customFormat="1" x14ac:dyDescent="0.3">
      <c r="F135" s="3"/>
      <c r="G135" s="3"/>
      <c r="H135" s="3"/>
      <c r="I135" s="3"/>
    </row>
    <row r="136" spans="6:9" s="42" customFormat="1" x14ac:dyDescent="0.3">
      <c r="F136" s="3"/>
      <c r="G136" s="3"/>
      <c r="H136" s="3"/>
      <c r="I136" s="3"/>
    </row>
    <row r="137" spans="6:9" s="42" customFormat="1" x14ac:dyDescent="0.3">
      <c r="F137" s="3"/>
      <c r="G137" s="3"/>
      <c r="H137" s="3"/>
      <c r="I137" s="3"/>
    </row>
    <row r="138" spans="6:9" s="42" customFormat="1" x14ac:dyDescent="0.3">
      <c r="F138" s="3"/>
      <c r="G138" s="3"/>
      <c r="H138" s="3"/>
      <c r="I138" s="3"/>
    </row>
    <row r="139" spans="6:9" s="42" customFormat="1" x14ac:dyDescent="0.3">
      <c r="F139" s="3"/>
      <c r="G139" s="3"/>
      <c r="H139" s="3"/>
      <c r="I139" s="3"/>
    </row>
    <row r="140" spans="6:9" s="42" customFormat="1" x14ac:dyDescent="0.3">
      <c r="F140" s="3"/>
      <c r="G140" s="3"/>
      <c r="H140" s="3"/>
      <c r="I140" s="3"/>
    </row>
    <row r="141" spans="6:9" s="42" customFormat="1" x14ac:dyDescent="0.3">
      <c r="F141" s="3"/>
      <c r="G141" s="3"/>
      <c r="H141" s="3"/>
      <c r="I141" s="3"/>
    </row>
    <row r="142" spans="6:9" s="42" customFormat="1" x14ac:dyDescent="0.3">
      <c r="F142" s="3"/>
      <c r="G142" s="3"/>
      <c r="H142" s="3"/>
      <c r="I142" s="3"/>
    </row>
    <row r="143" spans="6:9" s="42" customFormat="1" x14ac:dyDescent="0.3">
      <c r="F143" s="3"/>
      <c r="G143" s="3"/>
      <c r="H143" s="3"/>
      <c r="I143" s="3"/>
    </row>
    <row r="144" spans="6:9" s="42" customFormat="1" x14ac:dyDescent="0.3">
      <c r="F144" s="3"/>
      <c r="G144" s="3"/>
      <c r="H144" s="3"/>
      <c r="I144" s="3"/>
    </row>
    <row r="145" spans="1:15" x14ac:dyDescent="0.3">
      <c r="A145" s="42"/>
      <c r="B145" s="42"/>
      <c r="K145" s="42"/>
      <c r="M145" s="42"/>
      <c r="N145" s="42"/>
      <c r="O145" s="42"/>
    </row>
    <row r="146" spans="1:15" x14ac:dyDescent="0.3">
      <c r="A146" s="42"/>
      <c r="B146" s="42"/>
      <c r="K146" s="42"/>
      <c r="M146" s="42"/>
      <c r="N146" s="42"/>
      <c r="O146" s="42"/>
    </row>
    <row r="147" spans="1:15" x14ac:dyDescent="0.3">
      <c r="A147" s="42"/>
      <c r="B147" s="42"/>
      <c r="K147" s="42"/>
      <c r="M147" s="42"/>
      <c r="N147" s="42"/>
      <c r="O147" s="42"/>
    </row>
    <row r="148" spans="1:15" x14ac:dyDescent="0.3">
      <c r="A148" s="42"/>
      <c r="B148" s="42"/>
      <c r="K148" s="42"/>
      <c r="M148" s="42"/>
      <c r="N148" s="42"/>
      <c r="O148" s="42"/>
    </row>
    <row r="149" spans="1:15" x14ac:dyDescent="0.3">
      <c r="A149" s="42"/>
      <c r="B149" s="42"/>
      <c r="K149" s="42"/>
      <c r="M149" s="42"/>
      <c r="N149" s="42"/>
      <c r="O149" s="42"/>
    </row>
    <row r="150" spans="1:15" x14ac:dyDescent="0.3">
      <c r="A150" s="42"/>
      <c r="B150" s="42"/>
      <c r="K150" s="42"/>
      <c r="M150" s="42"/>
      <c r="N150" s="42"/>
      <c r="O150" s="42"/>
    </row>
    <row r="151" spans="1:15" x14ac:dyDescent="0.3">
      <c r="A151" s="42"/>
      <c r="B151" s="42"/>
      <c r="K151" s="42"/>
      <c r="M151" s="42"/>
      <c r="N151" s="42"/>
      <c r="O151" s="42"/>
    </row>
    <row r="152" spans="1:15" x14ac:dyDescent="0.3">
      <c r="A152" s="42"/>
      <c r="B152" s="42"/>
      <c r="K152" s="42"/>
      <c r="M152" s="42"/>
      <c r="N152" s="42"/>
      <c r="O152" s="42"/>
    </row>
    <row r="153" spans="1:15" x14ac:dyDescent="0.3">
      <c r="A153" s="42"/>
      <c r="B153" s="42"/>
      <c r="K153" s="42"/>
      <c r="M153" s="42"/>
      <c r="N153" s="42"/>
      <c r="O153" s="42"/>
    </row>
    <row r="154" spans="1:15" x14ac:dyDescent="0.3">
      <c r="A154" s="42"/>
      <c r="B154" s="42"/>
      <c r="K154" s="42"/>
      <c r="M154" s="42"/>
      <c r="N154" s="42"/>
      <c r="O154" s="42"/>
    </row>
    <row r="155" spans="1:15" x14ac:dyDescent="0.3">
      <c r="A155" s="42"/>
      <c r="B155" s="42"/>
      <c r="K155" s="42"/>
      <c r="M155" s="42"/>
      <c r="N155" s="42"/>
      <c r="O155" s="42"/>
    </row>
    <row r="156" spans="1:15" x14ac:dyDescent="0.3">
      <c r="A156" s="42"/>
      <c r="B156" s="42"/>
      <c r="K156" s="42"/>
      <c r="M156" s="42"/>
      <c r="N156" s="42"/>
      <c r="O156" s="42"/>
    </row>
    <row r="157" spans="1:15" x14ac:dyDescent="0.3">
      <c r="A157" s="42"/>
      <c r="B157" s="42"/>
      <c r="K157" s="42"/>
      <c r="M157" s="42"/>
      <c r="N157" s="42"/>
      <c r="O157" s="42"/>
    </row>
    <row r="158" spans="1:15" x14ac:dyDescent="0.3">
      <c r="A158" s="42"/>
      <c r="B158" s="42"/>
      <c r="K158" s="42"/>
      <c r="M158" s="42"/>
      <c r="N158" s="42"/>
      <c r="O158" s="42"/>
    </row>
    <row r="159" spans="1:15" x14ac:dyDescent="0.3">
      <c r="A159" s="42"/>
      <c r="B159" s="42"/>
      <c r="K159" s="42"/>
      <c r="M159" s="42"/>
      <c r="N159" s="42"/>
      <c r="O159" s="42"/>
    </row>
    <row r="160" spans="1:15" x14ac:dyDescent="0.3">
      <c r="A160" s="42"/>
      <c r="B160" s="42"/>
    </row>
    <row r="161" spans="1:2" x14ac:dyDescent="0.3">
      <c r="A161" s="42"/>
      <c r="B161" s="42"/>
    </row>
    <row r="162" spans="1:2" x14ac:dyDescent="0.3">
      <c r="A162" s="42"/>
      <c r="B162" s="42"/>
    </row>
    <row r="163" spans="1:2" x14ac:dyDescent="0.3">
      <c r="A163" s="42"/>
      <c r="B163" s="42"/>
    </row>
    <row r="164" spans="1:2" x14ac:dyDescent="0.3">
      <c r="A164" s="42"/>
      <c r="B164" s="42"/>
    </row>
    <row r="165" spans="1:2" x14ac:dyDescent="0.3">
      <c r="A165" s="42"/>
      <c r="B165" s="42"/>
    </row>
    <row r="166" spans="1:2" x14ac:dyDescent="0.3">
      <c r="A166" s="42"/>
      <c r="B166" s="42"/>
    </row>
    <row r="167" spans="1:2" x14ac:dyDescent="0.3">
      <c r="A167" s="42"/>
      <c r="B167" s="42"/>
    </row>
    <row r="168" spans="1:2" x14ac:dyDescent="0.3">
      <c r="A168" s="42"/>
      <c r="B168" s="42"/>
    </row>
    <row r="169" spans="1:2" x14ac:dyDescent="0.3">
      <c r="A169" s="42"/>
      <c r="B169" s="42"/>
    </row>
    <row r="170" spans="1:2" x14ac:dyDescent="0.3">
      <c r="A170" s="42"/>
      <c r="B170" s="42"/>
    </row>
    <row r="171" spans="1:2" x14ac:dyDescent="0.3">
      <c r="A171" s="42"/>
      <c r="B171" s="42"/>
    </row>
    <row r="172" spans="1:2" x14ac:dyDescent="0.3">
      <c r="A172" s="42"/>
      <c r="B172" s="42"/>
    </row>
    <row r="173" spans="1:2" x14ac:dyDescent="0.3">
      <c r="A173" s="42"/>
      <c r="B173" s="42"/>
    </row>
  </sheetData>
  <mergeCells count="6">
    <mergeCell ref="B18:C18"/>
    <mergeCell ref="B23:C23"/>
    <mergeCell ref="I34:I35"/>
    <mergeCell ref="J34:J35"/>
    <mergeCell ref="I42:I45"/>
    <mergeCell ref="I48:I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 Yadav</dc:creator>
  <cp:lastModifiedBy>akhilesh Yadav</cp:lastModifiedBy>
  <dcterms:created xsi:type="dcterms:W3CDTF">2024-02-03T08:28:25Z</dcterms:created>
  <dcterms:modified xsi:type="dcterms:W3CDTF">2024-02-03T08:28:58Z</dcterms:modified>
</cp:coreProperties>
</file>