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kash Kumar Acharya\"/>
    </mc:Choice>
  </mc:AlternateContent>
  <xr:revisionPtr revIDLastSave="0" documentId="13_ncr:1_{FAA87CCE-73AC-43BB-B5C7-02C3B111172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9" i="4"/>
  <c r="C3" i="4"/>
  <c r="C4" i="4"/>
  <c r="C5" i="4"/>
  <c r="C6" i="4"/>
  <c r="C7" i="4"/>
  <c r="C11" i="4"/>
  <c r="C12" i="4"/>
  <c r="C13" i="4"/>
  <c r="C14" i="4"/>
  <c r="C2" i="4"/>
  <c r="Q7" i="4"/>
  <c r="H21" i="4"/>
  <c r="I32" i="4"/>
  <c r="I19" i="4"/>
  <c r="Q12" i="4" l="1"/>
  <c r="P12" i="4"/>
  <c r="P11" i="4"/>
  <c r="Q11" i="4" s="1"/>
  <c r="P10" i="4"/>
  <c r="P9" i="4"/>
  <c r="P8" i="4"/>
  <c r="P6" i="4"/>
  <c r="P5" i="4"/>
  <c r="P4" i="4"/>
  <c r="P3" i="4"/>
  <c r="P2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<sst xmlns="http://schemas.openxmlformats.org/spreadsheetml/2006/main" count="145" uniqueCount="26">
  <si>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</si>
  <si>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</si>
  <si>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</si>
  <si>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</si>
  <si>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</si>
  <si>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</si>
  <si>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</si>
  <si>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</si>
  <si>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</si>
  <si>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</si>
  <si>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</si>
  <si>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rera ca</t>
  </si>
  <si>
    <t>rate</t>
  </si>
  <si>
    <t>fmv</t>
  </si>
  <si>
    <t>oc - 2021</t>
  </si>
  <si>
    <t>f. no. 207, 2nd floor, I wing, pratima gold, koynawale, panvel</t>
  </si>
  <si>
    <t>ls - 37 lakhs</t>
  </si>
  <si>
    <t>agreement - 28.12.23</t>
  </si>
  <si>
    <t>av</t>
  </si>
  <si>
    <t>sd</t>
  </si>
  <si>
    <t>rd</t>
  </si>
  <si>
    <t>bv</t>
  </si>
  <si>
    <t>Built up area (10%)</t>
  </si>
  <si>
    <t>Rate on Built up  area (10%)</t>
  </si>
  <si>
    <t>12.05.23</t>
  </si>
  <si>
    <t>31.10.23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</si>
</sst>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354516</xdr:colOff>
      <xdr:row>24</xdr:row>
      <xdr:rowOff>133980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B649-42BB-4BEB-93FF-E300EDFD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84916" cy="4515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26</xdr:col>
      <xdr:colOff>78338</xdr:colOff>
      <xdr:row>36</xdr:row>
      <xdr:rowOff>19850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422159-751F-4A8D-B656-39287E4E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318338" cy="5734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144341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11B48-934C-4A4A-8731-2D18A60B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507541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277965</xdr:colOff>
      <xdr:row>42</xdr:row>
      <xdr:rowOff>58202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376AA-848D-4989-8807-38A62A5A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69965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96710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E9B5D-BF7B-4BF4-900F-5AC18E4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59910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535687</xdr:colOff>
      <xdr:row>30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2E919A-D724-4927-8177-C6251A78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385287" cy="5858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221318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6E213-47D7-467E-87BA-D92F39A1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70918" cy="8002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50844-F28C-4528-B7FE-7459FC46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A988A-CB78-447C-AF33-96C3C9F0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22</v>
      </c>
      <c r="D1" s="3" t="s">
        <v>9</v>
      </c>
      <c r="E1" s="3" t="s">
        <v>1</v>
      </c>
      <c r="F1" s="9" t="s">
        <v>8</v>
      </c>
      <c r="G1" s="9" t="s">
        <v>23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B2*1.1</f>
        <v>440.00000000000006</v>
      </c>
      <c r="D2" s="4">
        <f t="shared" ref="D2:D13" si="2">C2*1.2</f>
        <v>528</v>
      </c>
      <c r="E2" s="5">
        <f t="shared" ref="E2:E13" si="3">R2</f>
        <v>3200000</v>
      </c>
      <c r="F2" s="10">
        <f t="shared" ref="F2:F13" si="4">ROUND((E2/B2),0)</f>
        <v>8000</v>
      </c>
      <c r="G2" s="10">
        <f t="shared" ref="G2:G13" si="5">ROUND((E2/C2),0)</f>
        <v>7273</v>
      </c>
      <c r="H2" s="10">
        <f t="shared" ref="H2:H13" si="6">ROUND((E2/D2),0)</f>
        <v>6061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400</v>
      </c>
      <c r="R2" s="2">
        <v>3200000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411</v>
      </c>
      <c r="C3" s="4">
        <f t="shared" ref="C3:C14" si="9">B3*1.1</f>
        <v>452.1</v>
      </c>
      <c r="D3" s="4">
        <f t="shared" si="2"/>
        <v>542.52</v>
      </c>
      <c r="E3" s="5">
        <f t="shared" si="3"/>
        <v>3300000</v>
      </c>
      <c r="F3" s="10">
        <f t="shared" si="4"/>
        <v>8029</v>
      </c>
      <c r="G3" s="10">
        <f t="shared" si="5"/>
        <v>7299</v>
      </c>
      <c r="H3" s="10">
        <f t="shared" si="6"/>
        <v>6083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411</v>
      </c>
      <c r="R3" s="2">
        <v>3300000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425</v>
      </c>
      <c r="C4" s="4">
        <f t="shared" si="9"/>
        <v>467.50000000000006</v>
      </c>
      <c r="D4" s="4">
        <f t="shared" si="2"/>
        <v>561</v>
      </c>
      <c r="E4" s="5">
        <f t="shared" si="3"/>
        <v>4900000</v>
      </c>
      <c r="F4" s="15">
        <f t="shared" si="4"/>
        <v>11529</v>
      </c>
      <c r="G4" s="10">
        <f t="shared" si="5"/>
        <v>10481</v>
      </c>
      <c r="H4" s="10">
        <f t="shared" si="6"/>
        <v>8734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425</v>
      </c>
      <c r="R4" s="2">
        <v>4900000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440.00000000000006</v>
      </c>
      <c r="D5" s="4">
        <f t="shared" si="2"/>
        <v>528</v>
      </c>
      <c r="E5" s="5">
        <f t="shared" si="3"/>
        <v>4500000</v>
      </c>
      <c r="F5" s="15">
        <f t="shared" si="4"/>
        <v>11250</v>
      </c>
      <c r="G5" s="10">
        <f t="shared" si="5"/>
        <v>10227</v>
      </c>
      <c r="H5" s="10">
        <f t="shared" si="6"/>
        <v>8523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400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415</v>
      </c>
      <c r="C6" s="4">
        <f t="shared" si="9"/>
        <v>456.50000000000006</v>
      </c>
      <c r="D6" s="4">
        <f t="shared" si="2"/>
        <v>547.80000000000007</v>
      </c>
      <c r="E6" s="5">
        <f t="shared" si="3"/>
        <v>4900000</v>
      </c>
      <c r="F6" s="15">
        <f t="shared" si="4"/>
        <v>11807</v>
      </c>
      <c r="G6" s="10">
        <f t="shared" si="5"/>
        <v>10734</v>
      </c>
      <c r="H6" s="10">
        <f t="shared" si="6"/>
        <v>8945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415</v>
      </c>
      <c r="R6" s="2">
        <v>4900000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342.72727272727269</v>
      </c>
      <c r="C7" s="4">
        <f t="shared" si="9"/>
        <v>377</v>
      </c>
      <c r="D7" s="4">
        <f t="shared" si="2"/>
        <v>452.4</v>
      </c>
      <c r="E7" s="5">
        <f t="shared" si="3"/>
        <v>3500000</v>
      </c>
      <c r="F7" s="10">
        <f t="shared" si="4"/>
        <v>10212</v>
      </c>
      <c r="G7" s="10">
        <f t="shared" si="5"/>
        <v>9284</v>
      </c>
      <c r="H7" s="10">
        <f t="shared" si="6"/>
        <v>7737</v>
      </c>
      <c r="I7" s="4" t="e">
        <f>#REF!</f>
        <v>#REF!</v>
      </c>
      <c r="J7" s="4">
        <f t="shared" si="7"/>
        <v>0</v>
      </c>
      <c r="O7">
        <v>0</v>
      </c>
      <c r="P7">
        <v>377</v>
      </c>
      <c r="Q7">
        <f>P7/1.1</f>
        <v>342.72727272727269</v>
      </c>
      <c r="R7" s="2">
        <v>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400</v>
      </c>
      <c r="C8" s="4">
        <f t="shared" si="9"/>
        <v>440.00000000000006</v>
      </c>
      <c r="D8" s="4">
        <f t="shared" si="2"/>
        <v>528</v>
      </c>
      <c r="E8" s="5">
        <f t="shared" si="3"/>
        <v>3489000</v>
      </c>
      <c r="F8" s="10">
        <f t="shared" si="4"/>
        <v>8723</v>
      </c>
      <c r="G8" s="10">
        <f t="shared" si="5"/>
        <v>7930</v>
      </c>
      <c r="H8" s="10">
        <f t="shared" si="6"/>
        <v>6608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400</v>
      </c>
      <c r="R8" s="2">
        <v>3489000</v>
      </c>
      <c r="S8" s="8"/>
      <c r="T8" s="8"/>
    </row>
    <row r="9" spans="1:20" x14ac:dyDescent="0.25">
      <c r="A9" s="4">
        <f t="shared" si="0"/>
        <v>0</v>
      </c>
      <c r="B9" s="4">
        <f t="shared" si="1"/>
        <v>506.55383999999998</v>
      </c>
      <c r="C9" s="4">
        <f t="shared" si="9"/>
        <v>557.20922400000006</v>
      </c>
      <c r="D9" s="4">
        <f t="shared" si="2"/>
        <v>668.65106880000008</v>
      </c>
      <c r="E9" s="5">
        <f t="shared" si="3"/>
        <v>4500000</v>
      </c>
      <c r="F9" s="10">
        <f t="shared" si="4"/>
        <v>8884</v>
      </c>
      <c r="G9" s="10">
        <f t="shared" si="5"/>
        <v>8076</v>
      </c>
      <c r="H9" s="10">
        <f t="shared" si="6"/>
        <v>6730</v>
      </c>
      <c r="I9" s="4" t="e">
        <f>#REF!</f>
        <v>#REF!</v>
      </c>
      <c r="J9" s="4" t="str">
        <f t="shared" si="7"/>
        <v>12.05.23</v>
      </c>
      <c r="O9">
        <v>0</v>
      </c>
      <c r="P9">
        <f t="shared" si="8"/>
        <v>0</v>
      </c>
      <c r="Q9">
        <f>47.06*10.764</f>
        <v>506.55383999999998</v>
      </c>
      <c r="R9" s="2">
        <v>4500000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346.70844</v>
      </c>
      <c r="C10" s="4">
        <f t="shared" si="9"/>
        <v>381.37928400000004</v>
      </c>
      <c r="D10" s="4">
        <f t="shared" si="2"/>
        <v>457.65514080000003</v>
      </c>
      <c r="E10" s="5">
        <f t="shared" si="3"/>
        <v>3703000</v>
      </c>
      <c r="F10" s="15">
        <f t="shared" si="4"/>
        <v>10680</v>
      </c>
      <c r="G10" s="10">
        <f t="shared" si="5"/>
        <v>9709</v>
      </c>
      <c r="H10" s="10">
        <f t="shared" si="6"/>
        <v>8091</v>
      </c>
      <c r="I10" s="4" t="e">
        <f>#REF!</f>
        <v>#REF!</v>
      </c>
      <c r="J10" s="4" t="str">
        <f t="shared" si="7"/>
        <v>31.10.23</v>
      </c>
      <c r="O10">
        <v>0</v>
      </c>
      <c r="P10">
        <f t="shared" si="8"/>
        <v>0</v>
      </c>
      <c r="Q10">
        <f>32.21*10.764</f>
        <v>346.70844</v>
      </c>
      <c r="R10" s="2">
        <v>3703000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ref="C15" si="21">B15*1.2</f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15</v>
      </c>
    </row>
    <row r="19" spans="7:24" x14ac:dyDescent="0.25">
      <c r="G19" t="s">
        <v>11</v>
      </c>
      <c r="H19">
        <v>347</v>
      </c>
      <c r="I19">
        <f>32.21*10.764</f>
        <v>346.70844</v>
      </c>
    </row>
    <row r="20" spans="7:24" x14ac:dyDescent="0.25">
      <c r="G20" t="s">
        <v>12</v>
      </c>
      <c r="H20">
        <v>11000</v>
      </c>
    </row>
    <row r="21" spans="7:24" x14ac:dyDescent="0.25">
      <c r="G21" t="s">
        <v>13</v>
      </c>
      <c r="H21">
        <f>H20*H19</f>
        <v>3817000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v>3580000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19</v>
      </c>
      <c r="I30">
        <v>250600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20</v>
      </c>
      <c r="I31">
        <v>30000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21</v>
      </c>
      <c r="I32">
        <f>SUM(I29:I31)</f>
        <v>3860600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2024-01-10T05:40:07Z</dcterms:modified>
</cp:coreProperties>
</file>