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filterPrivacy="1" defaultThemeVersion="124226"/>
  <xr:revisionPtr revIDLastSave="0" documentId="13_ncr:1_{8BD26DB0-B38C-4A60-B121-AC13C9B3E385}" xr6:coauthVersionLast="47" xr6:coauthVersionMax="47" xr10:uidLastSave="{00000000-0000-0000-0000-000000000000}"/>
  <bookViews>
    <workbookView xWindow="-120" yWindow="-120" windowWidth="29040" windowHeight="15720" activeTab="5" xr2:uid="{00000000-000D-0000-FFFF-FFFF00000000}"/>
  </bookViews>
  <sheets>
    <sheet name="Sheet1" sheetId="1" r:id="rId1"/>
    <sheet name="Sheet6" sheetId="9" r:id="rId2"/>
    <sheet name="Sheet5" sheetId="8" r:id="rId3"/>
    <sheet name="Sheet2" sheetId="5" r:id="rId4"/>
    <sheet name="Sheet3" sheetId="6" r:id="rId5"/>
    <sheet name="Sheet7" sheetId="10" r:id="rId6"/>
    <sheet name="Sheet8" sheetId="11" r:id="rId7"/>
    <sheet name="Sheet9" sheetId="12" r:id="rId8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19" i="1" l="1"/>
  <c r="B18" i="1"/>
  <c r="F15" i="1"/>
  <c r="B37" i="1"/>
  <c r="B35" i="1"/>
  <c r="B20" i="1"/>
  <c r="J28" i="1" l="1"/>
  <c r="J33" i="1" l="1"/>
  <c r="J27" i="1" l="1"/>
  <c r="J32" i="1" l="1"/>
  <c r="J4" i="1"/>
  <c r="J31" i="1"/>
  <c r="J30" i="1" l="1"/>
  <c r="J29" i="1"/>
  <c r="G39" i="1"/>
  <c r="H39" i="1" s="1"/>
  <c r="G38" i="1"/>
  <c r="H38" i="1" s="1"/>
  <c r="D39" i="1"/>
  <c r="D38" i="1"/>
  <c r="G37" i="1"/>
  <c r="G36" i="1"/>
  <c r="G35" i="1"/>
  <c r="I35" i="1" s="1"/>
  <c r="J5" i="1" l="1"/>
  <c r="G27" i="1" l="1"/>
  <c r="H27" i="1"/>
  <c r="G28" i="1"/>
  <c r="H28" i="1"/>
  <c r="G29" i="1"/>
  <c r="H29" i="1"/>
  <c r="G30" i="1"/>
  <c r="H30" i="1"/>
  <c r="G31" i="1"/>
  <c r="H31" i="1"/>
  <c r="G32" i="1"/>
  <c r="H32" i="1"/>
  <c r="G33" i="1"/>
  <c r="H33" i="1"/>
  <c r="H37" i="1"/>
  <c r="H36" i="1" l="1"/>
  <c r="H35" i="1"/>
  <c r="D36" i="1"/>
  <c r="I32" i="1" l="1"/>
  <c r="I31" i="1"/>
  <c r="I33" i="1"/>
  <c r="D37" i="1" l="1"/>
  <c r="I27" i="1"/>
  <c r="D35" i="1" l="1"/>
  <c r="I28" i="1"/>
  <c r="I29" i="1"/>
  <c r="I30" i="1"/>
  <c r="B8" i="1" l="1"/>
  <c r="H3" i="1" l="1"/>
  <c r="B10" i="1" l="1"/>
  <c r="B5" i="1" l="1"/>
  <c r="B11" i="1" l="1"/>
  <c r="B6" i="1"/>
  <c r="B14" i="1"/>
  <c r="B12" i="1" l="1"/>
  <c r="B13" i="1" s="1"/>
  <c r="B15" i="1" s="1"/>
  <c r="B17" i="1" l="1"/>
  <c r="B21" i="1" l="1"/>
</calcChain>
</file>

<file path=xl/sharedStrings.xml><?xml version="1.0" encoding="utf-8"?>
<sst xmlns="http://schemas.openxmlformats.org/spreadsheetml/2006/main" count="30" uniqueCount="28">
  <si>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</si>
  <si>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</si>
  <si>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</si>
  <si>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</si>
  <si>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</si>
  <si>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</si>
  <si>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</si>
  <si>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</si>
  <si>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</si>
  <si>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</si>
  <si>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</si>
  <si>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</si>
  <si>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</si>
  <si>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</si>
  <si>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</si>
  <si>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</si>
  <si>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</si>
  <si>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</si>
  <si>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</si>
  <si>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</si>
  <si>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>SBA</t>
  </si>
  <si>
    <t xml:space="preserve"> Built up Area</t>
  </si>
  <si>
    <t>IGR</t>
  </si>
  <si>
    <t>Area</t>
  </si>
  <si>
    <t>Measurement Carpet</t>
  </si>
  <si>
    <t>Agreement SBA</t>
  </si>
  <si>
    <t>RV</t>
  </si>
  <si>
    <t>DV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</si>
</sst>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(* #,##0.00_);_(* \(#,##0.00\);_(* &quot;-&quot;??_);_(@_)"/>
    <numFmt numFmtId="165" formatCode="_ * #,##0_ ;_ * \-#,##0_ ;_ * &quot;-&quot;??_ ;_ @_ 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8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  <font>
      <b/>
      <sz val="1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57">
    <xf numFmtId="0" fontId="0" fillId="0" borderId="0" xfId="0"/>
    <xf numFmtId="43" fontId="0" fillId="0" borderId="0" xfId="1" applyFont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43" fontId="3" fillId="0" borderId="0" xfId="1" applyFont="1" applyBorder="1"/>
    <xf numFmtId="43" fontId="2" fillId="0" borderId="0" xfId="1" applyFont="1" applyBorder="1"/>
    <xf numFmtId="0" fontId="0" fillId="0" borderId="5" xfId="0" applyBorder="1" applyAlignment="1">
      <alignment wrapText="1"/>
    </xf>
    <xf numFmtId="43" fontId="0" fillId="0" borderId="0" xfId="0" applyNumberFormat="1"/>
    <xf numFmtId="0" fontId="4" fillId="0" borderId="0" xfId="0" applyFont="1"/>
    <xf numFmtId="0" fontId="5" fillId="0" borderId="0" xfId="0" applyFont="1"/>
    <xf numFmtId="0" fontId="7" fillId="0" borderId="0" xfId="0" applyFont="1"/>
    <xf numFmtId="0" fontId="6" fillId="0" borderId="6" xfId="0" applyFont="1" applyBorder="1"/>
    <xf numFmtId="0" fontId="6" fillId="0" borderId="0" xfId="0" applyFont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43" fontId="3" fillId="0" borderId="0" xfId="1" applyFont="1" applyFill="1" applyBorder="1"/>
    <xf numFmtId="43" fontId="2" fillId="0" borderId="0" xfId="0" applyNumberFormat="1" applyFont="1"/>
    <xf numFmtId="43" fontId="5" fillId="0" borderId="0" xfId="0" applyNumberFormat="1" applyFont="1"/>
    <xf numFmtId="165" fontId="2" fillId="0" borderId="0" xfId="1" applyNumberFormat="1" applyFont="1" applyFill="1" applyBorder="1"/>
    <xf numFmtId="43" fontId="9" fillId="0" borderId="0" xfId="0" applyNumberFormat="1" applyFont="1"/>
    <xf numFmtId="43" fontId="10" fillId="0" borderId="0" xfId="0" applyNumberFormat="1" applyFont="1"/>
    <xf numFmtId="2" fontId="0" fillId="0" borderId="0" xfId="1" applyNumberFormat="1" applyFont="1"/>
    <xf numFmtId="0" fontId="8" fillId="0" borderId="0" xfId="2" applyFill="1" applyBorder="1" applyAlignment="1" applyProtection="1"/>
    <xf numFmtId="0" fontId="11" fillId="0" borderId="1" xfId="0" applyFont="1" applyBorder="1"/>
    <xf numFmtId="0" fontId="11" fillId="0" borderId="1" xfId="0" applyFont="1" applyBorder="1" applyAlignment="1">
      <alignment wrapText="1"/>
    </xf>
    <xf numFmtId="0" fontId="13" fillId="0" borderId="1" xfId="0" applyFont="1" applyBorder="1"/>
    <xf numFmtId="43" fontId="11" fillId="0" borderId="1" xfId="0" applyNumberFormat="1" applyFont="1" applyBorder="1"/>
    <xf numFmtId="0" fontId="7" fillId="0" borderId="3" xfId="0" applyFont="1" applyBorder="1"/>
    <xf numFmtId="0" fontId="12" fillId="0" borderId="1" xfId="0" applyFont="1" applyBorder="1" applyAlignment="1">
      <alignment horizontal="center" wrapText="1"/>
    </xf>
    <xf numFmtId="43" fontId="13" fillId="0" borderId="1" xfId="1" applyFont="1" applyFill="1" applyBorder="1"/>
    <xf numFmtId="10" fontId="13" fillId="0" borderId="1" xfId="0" applyNumberFormat="1" applyFont="1" applyBorder="1"/>
    <xf numFmtId="164" fontId="0" fillId="0" borderId="0" xfId="0" applyNumberFormat="1"/>
    <xf numFmtId="43" fontId="0" fillId="0" borderId="6" xfId="0" applyNumberFormat="1" applyBorder="1"/>
    <xf numFmtId="43" fontId="0" fillId="0" borderId="1" xfId="1" applyFont="1" applyBorder="1"/>
    <xf numFmtId="164" fontId="0" fillId="0" borderId="1" xfId="1" applyNumberFormat="1" applyFont="1" applyBorder="1"/>
    <xf numFmtId="43" fontId="5" fillId="0" borderId="1" xfId="0" applyNumberFormat="1" applyFont="1" applyBorder="1"/>
    <xf numFmtId="0" fontId="12" fillId="0" borderId="1" xfId="0" applyFont="1" applyBorder="1" applyAlignment="1">
      <alignment horizontal="center"/>
    </xf>
    <xf numFmtId="0" fontId="11" fillId="0" borderId="1" xfId="1" applyNumberFormat="1" applyFont="1" applyFill="1" applyBorder="1"/>
    <xf numFmtId="164" fontId="11" fillId="0" borderId="1" xfId="1" applyNumberFormat="1" applyFont="1" applyFill="1" applyBorder="1"/>
    <xf numFmtId="10" fontId="11" fillId="0" borderId="1" xfId="1" applyNumberFormat="1" applyFont="1" applyFill="1" applyBorder="1"/>
    <xf numFmtId="43" fontId="11" fillId="0" borderId="1" xfId="1" applyFont="1" applyFill="1" applyBorder="1"/>
    <xf numFmtId="0" fontId="12" fillId="2" borderId="1" xfId="0" applyFont="1" applyFill="1" applyBorder="1"/>
    <xf numFmtId="0" fontId="14" fillId="2" borderId="1" xfId="0" applyFont="1" applyFill="1" applyBorder="1"/>
    <xf numFmtId="43" fontId="12" fillId="2" borderId="1" xfId="0" applyNumberFormat="1" applyFont="1" applyFill="1" applyBorder="1"/>
    <xf numFmtId="43" fontId="14" fillId="2" borderId="1" xfId="0" applyNumberFormat="1" applyFont="1" applyFill="1" applyBorder="1"/>
    <xf numFmtId="43" fontId="15" fillId="2" borderId="1" xfId="0" applyNumberFormat="1" applyFont="1" applyFill="1" applyBorder="1"/>
    <xf numFmtId="0" fontId="7" fillId="0" borderId="1" xfId="0" applyFont="1" applyBorder="1"/>
    <xf numFmtId="0" fontId="0" fillId="0" borderId="1" xfId="0" applyBorder="1"/>
    <xf numFmtId="43" fontId="0" fillId="0" borderId="7" xfId="0" applyNumberFormat="1" applyBorder="1"/>
    <xf numFmtId="43" fontId="0" fillId="0" borderId="1" xfId="1" applyFont="1" applyFill="1" applyBorder="1"/>
    <xf numFmtId="0" fontId="3" fillId="0" borderId="0" xfId="0" applyFont="1"/>
    <xf numFmtId="0" fontId="2" fillId="0" borderId="0" xfId="0" applyFont="1"/>
    <xf numFmtId="10" fontId="2" fillId="0" borderId="0" xfId="0" applyNumberFormat="1" applyFont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248365</xdr:colOff>
      <xdr:row>38</xdr:row>
      <xdr:rowOff>29589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8AB6C1C-8E17-4299-932E-936C19CAA7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125165" cy="7268589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0</xdr:row>
      <xdr:rowOff>0</xdr:rowOff>
    </xdr:from>
    <xdr:to>
      <xdr:col>17</xdr:col>
      <xdr:colOff>248365</xdr:colOff>
      <xdr:row>39</xdr:row>
      <xdr:rowOff>67721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AF80C558-47C9-4827-B03D-ABC80B2543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486400" y="0"/>
          <a:ext cx="5125165" cy="749722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97475</xdr:colOff>
      <xdr:row>45</xdr:row>
      <xdr:rowOff>105986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BB5E561-F57C-4779-B4BA-CA835F2FFB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947075" cy="867848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221318</xdr:colOff>
      <xdr:row>46</xdr:row>
      <xdr:rowOff>1223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59567BD-CB61-4DC7-95D8-F012433BB7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070918" cy="876422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316581</xdr:colOff>
      <xdr:row>47</xdr:row>
      <xdr:rowOff>134618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60F4418-FA04-4E1E-9CEE-D0B36DD9E1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166181" cy="908811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534751</xdr:colOff>
      <xdr:row>34</xdr:row>
      <xdr:rowOff>115220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7ABA2F7-99A0-4879-9398-902999F051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678751" cy="659222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64"/>
  <sheetViews>
    <sheetView zoomScaleNormal="100" workbookViewId="0">
      <selection activeCell="G20" sqref="G20"/>
    </sheetView>
  </sheetViews>
  <sheetFormatPr defaultRowHeight="15" x14ac:dyDescent="0.25"/>
  <cols>
    <col min="1" max="1" width="21.7109375" bestFit="1" customWidth="1"/>
    <col min="2" max="2" width="18.140625" style="13" bestFit="1" customWidth="1"/>
    <col min="3" max="3" width="15.5703125" style="13" bestFit="1" customWidth="1"/>
    <col min="4" max="4" width="18.28515625" bestFit="1" customWidth="1"/>
    <col min="5" max="5" width="18.28515625" customWidth="1"/>
    <col min="6" max="6" width="21.7109375" bestFit="1" customWidth="1"/>
    <col min="7" max="7" width="18.85546875" bestFit="1" customWidth="1"/>
    <col min="8" max="8" width="19.85546875" bestFit="1" customWidth="1"/>
    <col min="9" max="9" width="15.42578125" bestFit="1" customWidth="1"/>
    <col min="10" max="10" width="13.7109375" bestFit="1" customWidth="1"/>
    <col min="14" max="14" width="14.28515625" bestFit="1" customWidth="1"/>
    <col min="15" max="15" width="11.5703125" bestFit="1" customWidth="1"/>
  </cols>
  <sheetData>
    <row r="1" spans="1:15" x14ac:dyDescent="0.25">
      <c r="A1" s="2"/>
      <c r="B1" s="31"/>
      <c r="C1" s="17"/>
      <c r="F1" s="2"/>
      <c r="G1" s="3"/>
      <c r="H1" s="3"/>
      <c r="I1" s="4"/>
      <c r="L1" s="2"/>
      <c r="M1" s="3"/>
      <c r="N1" s="3"/>
      <c r="O1" s="4"/>
    </row>
    <row r="2" spans="1:15" ht="16.5" x14ac:dyDescent="0.3">
      <c r="A2" s="27"/>
      <c r="B2" s="32"/>
      <c r="C2" s="32"/>
      <c r="D2" s="40"/>
      <c r="E2" s="13"/>
      <c r="F2" t="s">
        <v>13</v>
      </c>
      <c r="I2" s="6"/>
      <c r="L2" s="5"/>
      <c r="O2" s="6"/>
    </row>
    <row r="3" spans="1:15" ht="16.5" x14ac:dyDescent="0.3">
      <c r="A3" s="27" t="s">
        <v>0</v>
      </c>
      <c r="B3" s="33">
        <v>24000</v>
      </c>
      <c r="C3" s="33"/>
      <c r="D3" s="30"/>
      <c r="E3" s="10"/>
      <c r="F3" s="5">
        <v>2000</v>
      </c>
      <c r="G3" s="7">
        <v>2024</v>
      </c>
      <c r="H3" s="8">
        <f>G3-F3</f>
        <v>24</v>
      </c>
      <c r="I3" s="6"/>
      <c r="J3">
        <v>26620</v>
      </c>
      <c r="L3" s="5"/>
      <c r="M3" s="7"/>
      <c r="N3" s="8"/>
      <c r="O3" s="6"/>
    </row>
    <row r="4" spans="1:15" ht="33" x14ac:dyDescent="0.3">
      <c r="A4" s="28" t="s">
        <v>1</v>
      </c>
      <c r="B4" s="33">
        <v>2700</v>
      </c>
      <c r="C4" s="33"/>
      <c r="D4" s="30"/>
      <c r="E4" s="10"/>
      <c r="F4" s="9" t="s">
        <v>25</v>
      </c>
      <c r="I4" s="6"/>
      <c r="J4">
        <f>J3/100*105</f>
        <v>27951</v>
      </c>
      <c r="L4" s="9"/>
      <c r="M4" s="7"/>
      <c r="N4" s="8"/>
      <c r="O4" s="6"/>
    </row>
    <row r="5" spans="1:15" ht="16.5" x14ac:dyDescent="0.3">
      <c r="A5" s="27" t="s">
        <v>2</v>
      </c>
      <c r="B5" s="33">
        <f>B3-B4</f>
        <v>21300</v>
      </c>
      <c r="C5" s="33"/>
      <c r="D5" s="30"/>
      <c r="E5" s="16"/>
      <c r="F5" s="51">
        <v>440</v>
      </c>
      <c r="G5" s="19"/>
      <c r="H5" s="22"/>
      <c r="I5" s="36"/>
      <c r="J5">
        <f>J4/10.764</f>
        <v>2596.711259754738</v>
      </c>
      <c r="L5" s="5"/>
      <c r="M5" s="7"/>
      <c r="N5" s="8"/>
      <c r="O5" s="6"/>
    </row>
    <row r="6" spans="1:15" ht="16.5" x14ac:dyDescent="0.3">
      <c r="A6" s="27" t="s">
        <v>3</v>
      </c>
      <c r="B6" s="33">
        <f>B4</f>
        <v>2700</v>
      </c>
      <c r="C6" s="33"/>
      <c r="D6" s="30"/>
      <c r="E6" s="52"/>
      <c r="F6" s="52"/>
      <c r="G6" s="20"/>
      <c r="H6" s="22"/>
      <c r="I6" s="14"/>
      <c r="J6" s="15"/>
      <c r="L6" s="5"/>
      <c r="M6" s="7"/>
      <c r="N6" s="8"/>
      <c r="O6" s="6"/>
    </row>
    <row r="7" spans="1:15" ht="16.5" x14ac:dyDescent="0.3">
      <c r="A7" s="27" t="s">
        <v>4</v>
      </c>
      <c r="B7" s="29">
        <v>24</v>
      </c>
      <c r="C7" s="29"/>
      <c r="D7" s="41"/>
      <c r="E7" s="53"/>
      <c r="F7" s="16"/>
      <c r="G7" s="20"/>
      <c r="H7" s="20"/>
      <c r="I7" s="15"/>
      <c r="J7" s="15"/>
      <c r="M7" s="54"/>
      <c r="N7" s="55"/>
    </row>
    <row r="8" spans="1:15" ht="16.5" x14ac:dyDescent="0.3">
      <c r="A8" s="27" t="s">
        <v>5</v>
      </c>
      <c r="B8" s="29">
        <f>B9-B7</f>
        <v>36</v>
      </c>
      <c r="C8" s="29"/>
      <c r="D8" s="42"/>
      <c r="E8" s="38"/>
      <c r="F8" s="16"/>
      <c r="G8" s="21"/>
      <c r="H8" s="20"/>
      <c r="I8" s="15"/>
      <c r="J8" s="15"/>
      <c r="M8" s="54"/>
      <c r="N8" s="55"/>
    </row>
    <row r="9" spans="1:15" ht="16.5" x14ac:dyDescent="0.3">
      <c r="A9" s="27" t="s">
        <v>6</v>
      </c>
      <c r="B9" s="29">
        <v>60</v>
      </c>
      <c r="C9" s="29"/>
      <c r="D9" s="41"/>
      <c r="E9" s="37"/>
      <c r="F9" s="39"/>
      <c r="G9" s="35"/>
      <c r="H9" s="21"/>
      <c r="I9" s="15"/>
      <c r="J9" s="15"/>
      <c r="K9" s="12"/>
      <c r="L9" s="12"/>
      <c r="M9" s="11"/>
      <c r="N9" s="55"/>
    </row>
    <row r="10" spans="1:15" ht="33" x14ac:dyDescent="0.3">
      <c r="A10" s="28" t="s">
        <v>7</v>
      </c>
      <c r="B10" s="29">
        <f>90*B7/B9</f>
        <v>36</v>
      </c>
      <c r="C10" s="29"/>
      <c r="D10" s="41"/>
      <c r="E10" s="37"/>
      <c r="F10" s="16"/>
      <c r="G10" s="19"/>
      <c r="H10" s="21"/>
      <c r="I10" s="15"/>
      <c r="J10" s="15"/>
      <c r="K10" s="12"/>
      <c r="L10" s="12"/>
      <c r="M10" s="11"/>
      <c r="N10" s="55"/>
    </row>
    <row r="11" spans="1:15" ht="16.5" x14ac:dyDescent="0.3">
      <c r="A11" s="27"/>
      <c r="B11" s="34">
        <f>B10%</f>
        <v>0.36</v>
      </c>
      <c r="C11" s="34"/>
      <c r="D11" s="43"/>
      <c r="E11" s="25"/>
      <c r="F11" s="10"/>
      <c r="G11" s="20"/>
      <c r="H11" s="21"/>
      <c r="I11" s="15"/>
      <c r="J11" s="15"/>
      <c r="K11" s="12"/>
      <c r="L11" s="12"/>
      <c r="M11" s="11"/>
      <c r="N11" s="56"/>
    </row>
    <row r="12" spans="1:15" ht="16.5" x14ac:dyDescent="0.3">
      <c r="A12" s="27" t="s">
        <v>8</v>
      </c>
      <c r="B12" s="33">
        <f>B6*B11</f>
        <v>972</v>
      </c>
      <c r="C12" s="33"/>
      <c r="D12" s="44"/>
      <c r="E12" s="1"/>
      <c r="F12" s="10"/>
      <c r="G12" s="20"/>
      <c r="H12" s="21"/>
      <c r="I12" s="13"/>
      <c r="J12" s="15"/>
      <c r="K12" s="12"/>
      <c r="L12" s="21"/>
      <c r="M12" s="11"/>
      <c r="N12" s="8"/>
    </row>
    <row r="13" spans="1:15" ht="16.5" x14ac:dyDescent="0.3">
      <c r="A13" s="27" t="s">
        <v>9</v>
      </c>
      <c r="B13" s="33">
        <f>B6-B12</f>
        <v>1728</v>
      </c>
      <c r="C13" s="33"/>
      <c r="D13" s="44"/>
      <c r="E13" s="1"/>
      <c r="F13" s="10" t="s">
        <v>24</v>
      </c>
      <c r="G13" s="21"/>
      <c r="H13" s="21"/>
      <c r="I13" s="15"/>
      <c r="J13" s="15"/>
      <c r="K13" s="12"/>
      <c r="L13" s="12"/>
      <c r="M13" s="11"/>
      <c r="N13" s="8"/>
    </row>
    <row r="14" spans="1:15" ht="16.5" x14ac:dyDescent="0.3">
      <c r="A14" s="27" t="s">
        <v>2</v>
      </c>
      <c r="B14" s="33">
        <f>B5</f>
        <v>21300</v>
      </c>
      <c r="C14" s="33"/>
      <c r="D14" s="30"/>
      <c r="E14" s="10"/>
      <c r="F14" s="12">
        <v>308</v>
      </c>
      <c r="H14" s="21"/>
      <c r="I14" s="15"/>
      <c r="J14" s="15"/>
      <c r="K14" s="12"/>
      <c r="L14" s="12"/>
      <c r="M14" s="11"/>
      <c r="N14" s="8"/>
    </row>
    <row r="15" spans="1:15" ht="16.5" x14ac:dyDescent="0.3">
      <c r="A15" s="27" t="s">
        <v>10</v>
      </c>
      <c r="B15" s="33">
        <f>B14+B13</f>
        <v>23028</v>
      </c>
      <c r="C15" s="33"/>
      <c r="D15" s="30"/>
      <c r="E15" s="10"/>
      <c r="F15" s="21">
        <f>F14*1.2</f>
        <v>369.59999999999997</v>
      </c>
      <c r="G15" s="23"/>
      <c r="H15" s="21"/>
      <c r="I15" s="12"/>
      <c r="J15" s="12"/>
      <c r="K15" s="12"/>
      <c r="L15" s="12"/>
      <c r="M15" s="11"/>
      <c r="N15" s="8"/>
    </row>
    <row r="16" spans="1:15" ht="16.5" x14ac:dyDescent="0.3">
      <c r="A16" s="46" t="s">
        <v>23</v>
      </c>
      <c r="B16" s="45">
        <v>440</v>
      </c>
      <c r="C16" s="45"/>
      <c r="D16" s="46"/>
      <c r="E16" s="10"/>
      <c r="F16" s="21"/>
      <c r="G16" s="24"/>
      <c r="H16" s="20"/>
      <c r="I16" s="10"/>
      <c r="N16" s="55"/>
    </row>
    <row r="17" spans="1:15" ht="16.5" x14ac:dyDescent="0.3">
      <c r="A17" s="46" t="s">
        <v>11</v>
      </c>
      <c r="B17" s="47">
        <f>B16*B15</f>
        <v>10132320</v>
      </c>
      <c r="C17" s="47"/>
      <c r="D17" s="48"/>
      <c r="E17" s="10"/>
      <c r="F17" s="21"/>
      <c r="G17" s="21"/>
      <c r="H17" s="20"/>
      <c r="I17" s="10"/>
      <c r="N17" s="20"/>
      <c r="O17" s="10"/>
    </row>
    <row r="18" spans="1:15" ht="16.5" x14ac:dyDescent="0.3">
      <c r="A18" s="46" t="s">
        <v>26</v>
      </c>
      <c r="B18" s="47">
        <f>B17*0.9</f>
        <v>9119088</v>
      </c>
      <c r="C18" s="47"/>
      <c r="D18" s="48"/>
      <c r="E18" s="10"/>
      <c r="F18" s="21"/>
      <c r="G18" s="21"/>
      <c r="H18" s="20"/>
      <c r="I18" s="10"/>
      <c r="N18" s="20"/>
      <c r="O18" s="10"/>
    </row>
    <row r="19" spans="1:15" ht="16.5" x14ac:dyDescent="0.3">
      <c r="A19" s="46" t="s">
        <v>27</v>
      </c>
      <c r="B19" s="47">
        <f>B17*0.8</f>
        <v>8105856</v>
      </c>
      <c r="C19" s="47"/>
      <c r="D19" s="48"/>
      <c r="E19" s="10"/>
      <c r="F19" s="21"/>
      <c r="G19" s="21"/>
      <c r="H19" s="20"/>
      <c r="I19" s="10"/>
      <c r="N19" s="20"/>
      <c r="O19" s="10"/>
    </row>
    <row r="20" spans="1:15" ht="16.5" x14ac:dyDescent="0.3">
      <c r="A20" s="46" t="s">
        <v>12</v>
      </c>
      <c r="B20" s="47">
        <f>440*B4</f>
        <v>1188000</v>
      </c>
      <c r="C20" s="47"/>
      <c r="D20" s="48"/>
      <c r="E20" s="10"/>
      <c r="F20" s="10"/>
      <c r="G20" s="10"/>
    </row>
    <row r="21" spans="1:15" ht="16.5" x14ac:dyDescent="0.3">
      <c r="A21" s="45" t="s">
        <v>16</v>
      </c>
      <c r="B21" s="49">
        <f>B17*0.03/12</f>
        <v>25330.799999999999</v>
      </c>
      <c r="C21" s="47"/>
      <c r="D21" s="47"/>
      <c r="E21" s="10"/>
    </row>
    <row r="22" spans="1:15" x14ac:dyDescent="0.25">
      <c r="B22" s="18"/>
      <c r="C22" s="18"/>
    </row>
    <row r="23" spans="1:15" x14ac:dyDescent="0.25">
      <c r="B23" s="18"/>
      <c r="C23" s="18"/>
    </row>
    <row r="25" spans="1:15" x14ac:dyDescent="0.25">
      <c r="D25" t="s">
        <v>14</v>
      </c>
    </row>
    <row r="26" spans="1:15" x14ac:dyDescent="0.25">
      <c r="B26" s="50" t="s">
        <v>20</v>
      </c>
      <c r="C26" s="50" t="s">
        <v>15</v>
      </c>
      <c r="D26" s="51" t="s">
        <v>21</v>
      </c>
      <c r="E26" s="51"/>
      <c r="F26" s="51" t="s">
        <v>11</v>
      </c>
      <c r="G26" s="51" t="s">
        <v>17</v>
      </c>
      <c r="H26" s="51" t="s">
        <v>18</v>
      </c>
      <c r="I26" s="51" t="s">
        <v>19</v>
      </c>
      <c r="J26" s="51"/>
    </row>
    <row r="27" spans="1:15" ht="17.25" x14ac:dyDescent="0.3">
      <c r="B27" s="50"/>
      <c r="C27" s="50"/>
      <c r="D27" s="51">
        <v>200</v>
      </c>
      <c r="E27" s="51"/>
      <c r="F27" s="51">
        <v>5000000</v>
      </c>
      <c r="G27" s="16" t="e">
        <f t="shared" ref="G27:G33" si="0">F27/C27</f>
        <v>#DIV/0!</v>
      </c>
      <c r="H27" s="16">
        <f>F27/D27</f>
        <v>25000</v>
      </c>
      <c r="I27" s="16" t="e">
        <f t="shared" ref="I27:I33" si="1">F27/B27</f>
        <v>#DIV/0!</v>
      </c>
      <c r="J27" s="51" t="e">
        <f>B27/C27</f>
        <v>#DIV/0!</v>
      </c>
      <c r="K27" s="26"/>
    </row>
    <row r="28" spans="1:15" ht="17.25" x14ac:dyDescent="0.3">
      <c r="B28" s="50"/>
      <c r="C28" s="50"/>
      <c r="D28" s="51">
        <v>480</v>
      </c>
      <c r="E28" s="51"/>
      <c r="F28" s="51">
        <v>10000000</v>
      </c>
      <c r="G28" s="16" t="e">
        <f t="shared" si="0"/>
        <v>#DIV/0!</v>
      </c>
      <c r="H28" s="16">
        <f>F28/D28</f>
        <v>20833.333333333332</v>
      </c>
      <c r="I28" s="16" t="e">
        <f t="shared" si="1"/>
        <v>#DIV/0!</v>
      </c>
      <c r="J28" s="51" t="e">
        <f>B28/C28</f>
        <v>#DIV/0!</v>
      </c>
      <c r="K28" s="26"/>
    </row>
    <row r="29" spans="1:15" x14ac:dyDescent="0.25">
      <c r="B29" s="50"/>
      <c r="C29" s="50"/>
      <c r="D29" s="51">
        <v>291</v>
      </c>
      <c r="E29" s="51"/>
      <c r="F29" s="16">
        <v>9200000</v>
      </c>
      <c r="G29" s="16" t="e">
        <f t="shared" si="0"/>
        <v>#DIV/0!</v>
      </c>
      <c r="H29" s="16">
        <f t="shared" ref="H29:H33" si="2">F29/D29</f>
        <v>31615.12027491409</v>
      </c>
      <c r="I29" s="16" t="e">
        <f t="shared" si="1"/>
        <v>#DIV/0!</v>
      </c>
      <c r="J29" s="51" t="e">
        <f t="shared" ref="J29:J33" si="3">D29/C29</f>
        <v>#DIV/0!</v>
      </c>
    </row>
    <row r="30" spans="1:15" x14ac:dyDescent="0.25">
      <c r="B30" s="50"/>
      <c r="C30" s="50"/>
      <c r="D30" s="51"/>
      <c r="E30" s="51"/>
      <c r="F30" s="16"/>
      <c r="G30" s="16" t="e">
        <f t="shared" si="0"/>
        <v>#DIV/0!</v>
      </c>
      <c r="H30" s="16" t="e">
        <f t="shared" si="2"/>
        <v>#DIV/0!</v>
      </c>
      <c r="I30" s="16" t="e">
        <f t="shared" si="1"/>
        <v>#DIV/0!</v>
      </c>
      <c r="J30" s="51" t="e">
        <f t="shared" si="3"/>
        <v>#DIV/0!</v>
      </c>
    </row>
    <row r="31" spans="1:15" x14ac:dyDescent="0.25">
      <c r="B31" s="50"/>
      <c r="C31" s="50"/>
      <c r="D31" s="51"/>
      <c r="E31" s="51"/>
      <c r="F31" s="16"/>
      <c r="G31" s="16" t="e">
        <f t="shared" si="0"/>
        <v>#DIV/0!</v>
      </c>
      <c r="H31" s="16" t="e">
        <f t="shared" si="2"/>
        <v>#DIV/0!</v>
      </c>
      <c r="I31" s="16" t="e">
        <f t="shared" si="1"/>
        <v>#DIV/0!</v>
      </c>
      <c r="J31" s="51" t="e">
        <f t="shared" si="3"/>
        <v>#DIV/0!</v>
      </c>
    </row>
    <row r="32" spans="1:15" x14ac:dyDescent="0.25">
      <c r="B32" s="50"/>
      <c r="C32" s="50"/>
      <c r="D32" s="51"/>
      <c r="E32" s="51"/>
      <c r="F32" s="16"/>
      <c r="G32" s="16" t="e">
        <f t="shared" si="0"/>
        <v>#DIV/0!</v>
      </c>
      <c r="H32" s="16" t="e">
        <f t="shared" si="2"/>
        <v>#DIV/0!</v>
      </c>
      <c r="I32" s="16" t="e">
        <f t="shared" si="1"/>
        <v>#DIV/0!</v>
      </c>
      <c r="J32" s="51" t="e">
        <f t="shared" si="3"/>
        <v>#DIV/0!</v>
      </c>
    </row>
    <row r="33" spans="1:10" x14ac:dyDescent="0.25">
      <c r="B33" s="50"/>
      <c r="C33" s="50"/>
      <c r="D33" s="51"/>
      <c r="E33" s="51"/>
      <c r="F33" s="16"/>
      <c r="G33" s="16" t="e">
        <f t="shared" si="0"/>
        <v>#DIV/0!</v>
      </c>
      <c r="H33" s="16" t="e">
        <f t="shared" si="2"/>
        <v>#DIV/0!</v>
      </c>
      <c r="I33" s="16" t="e">
        <f t="shared" si="1"/>
        <v>#DIV/0!</v>
      </c>
      <c r="J33" s="51" t="e">
        <f t="shared" si="3"/>
        <v>#DIV/0!</v>
      </c>
    </row>
    <row r="34" spans="1:10" x14ac:dyDescent="0.25">
      <c r="B34" s="13" t="s">
        <v>22</v>
      </c>
    </row>
    <row r="35" spans="1:10" x14ac:dyDescent="0.25">
      <c r="B35" s="50">
        <f>45.53*10.764</f>
        <v>490.08491999999995</v>
      </c>
      <c r="C35" s="50">
        <v>8271000</v>
      </c>
      <c r="D35" s="51">
        <f>C35/B35</f>
        <v>16876.667007015847</v>
      </c>
      <c r="E35" s="51">
        <v>496500</v>
      </c>
      <c r="F35" s="51">
        <v>30000</v>
      </c>
      <c r="G35" s="16">
        <f>F35+E35+C35</f>
        <v>8797500</v>
      </c>
      <c r="H35" s="51">
        <f>G35/B35</f>
        <v>17950.970619540796</v>
      </c>
      <c r="I35" s="16" t="e">
        <f>G35/A35</f>
        <v>#DIV/0!</v>
      </c>
    </row>
    <row r="36" spans="1:10" x14ac:dyDescent="0.25">
      <c r="B36" s="50">
        <v>480</v>
      </c>
      <c r="C36" s="50">
        <v>8101000</v>
      </c>
      <c r="D36" s="51">
        <f>C36/B36</f>
        <v>16877.083333333332</v>
      </c>
      <c r="E36" s="51">
        <v>486100</v>
      </c>
      <c r="F36" s="51">
        <v>30000</v>
      </c>
      <c r="G36" s="16">
        <f>F36+E36+C36</f>
        <v>8617100</v>
      </c>
      <c r="H36" s="51">
        <f>G36/B36</f>
        <v>17952.291666666668</v>
      </c>
      <c r="I36" s="16"/>
    </row>
    <row r="37" spans="1:10" x14ac:dyDescent="0.25">
      <c r="B37" s="50">
        <f>45.53*10.764</f>
        <v>490.08491999999995</v>
      </c>
      <c r="C37" s="50">
        <v>8327938</v>
      </c>
      <c r="D37" s="51">
        <f>C37/B37</f>
        <v>16992.846872333881</v>
      </c>
      <c r="E37" s="51">
        <v>499700</v>
      </c>
      <c r="F37" s="51">
        <v>30000</v>
      </c>
      <c r="G37" s="16">
        <f>F37+E37+C37</f>
        <v>8857638</v>
      </c>
      <c r="H37" s="51">
        <f>G37/B37</f>
        <v>18073.679965504754</v>
      </c>
      <c r="I37" s="51"/>
    </row>
    <row r="38" spans="1:10" ht="15.75" x14ac:dyDescent="0.25">
      <c r="A38" s="11"/>
      <c r="B38" s="50"/>
      <c r="C38" s="50"/>
      <c r="D38" s="51" t="e">
        <f>C38/B38</f>
        <v>#DIV/0!</v>
      </c>
      <c r="E38" s="51">
        <v>419540</v>
      </c>
      <c r="F38" s="51">
        <v>30000</v>
      </c>
      <c r="G38" s="16">
        <f>F38+E38+C38</f>
        <v>449540</v>
      </c>
      <c r="H38" s="51" t="e">
        <f>G38/B38</f>
        <v>#DIV/0!</v>
      </c>
      <c r="I38" s="51"/>
    </row>
    <row r="39" spans="1:10" ht="15.75" x14ac:dyDescent="0.25">
      <c r="A39" s="11"/>
      <c r="B39" s="50"/>
      <c r="C39" s="50"/>
      <c r="D39" s="51" t="e">
        <f>C39/B39</f>
        <v>#DIV/0!</v>
      </c>
      <c r="E39" s="51">
        <v>210000</v>
      </c>
      <c r="F39" s="51">
        <v>30000</v>
      </c>
      <c r="G39" s="16">
        <f>F39+E39+C39</f>
        <v>240000</v>
      </c>
      <c r="H39" s="51" t="e">
        <f>G39/B39</f>
        <v>#DIV/0!</v>
      </c>
      <c r="I39" s="51"/>
    </row>
    <row r="40" spans="1:10" ht="15.75" x14ac:dyDescent="0.25">
      <c r="A40" s="11"/>
    </row>
    <row r="41" spans="1:10" ht="15.75" x14ac:dyDescent="0.25">
      <c r="A41" s="11"/>
    </row>
    <row r="42" spans="1:10" ht="15.75" x14ac:dyDescent="0.25">
      <c r="A42" s="11"/>
    </row>
    <row r="43" spans="1:10" ht="15.75" x14ac:dyDescent="0.25">
      <c r="A43" s="11"/>
    </row>
    <row r="44" spans="1:10" ht="15.75" x14ac:dyDescent="0.25">
      <c r="A44" s="11"/>
    </row>
    <row r="64" spans="4:6" x14ac:dyDescent="0.25">
      <c r="D64" s="10"/>
      <c r="E64" s="10"/>
      <c r="F64" s="10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22B252-23AF-471E-B17C-FFB1BDC724D7}">
  <dimension ref="A1"/>
  <sheetViews>
    <sheetView workbookViewId="0">
      <selection activeCell="J1" sqref="J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F0A581-F581-42D7-98A8-BB9206F50AA5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D18B29-ED71-420E-8A64-FA2AA6ABEE2B}">
  <dimension ref="A1"/>
  <sheetViews>
    <sheetView topLeftCell="A13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D931A0-6350-4514-B29D-0679936E1901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3F8F34-B9B5-4CC1-895C-7BE1669F4B02}">
  <dimension ref="A1"/>
  <sheetViews>
    <sheetView tabSelected="1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85761D-F946-466E-A572-CAE68E73FABE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A3C675-ADE0-495C-9D03-600D697D9387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Sheet1</vt:lpstr>
      <vt:lpstr>Sheet6</vt:lpstr>
      <vt:lpstr>Sheet5</vt:lpstr>
      <vt:lpstr>Sheet2</vt:lpstr>
      <vt:lpstr>Sheet3</vt:lpstr>
      <vt:lpstr>Sheet7</vt:lpstr>
      <vt:lpstr>Sheet8</vt:lpstr>
      <vt:lpstr>Sheet9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2024-01-10T11:39:50Z</dcterms:modified>
</cp:coreProperties>
</file>