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shok Ganapat Waghela\"/>
    </mc:Choice>
  </mc:AlternateContent>
  <xr:revisionPtr revIDLastSave="0" documentId="13_ncr:1_{7709C9B3-9E1F-466D-87E7-B2B99292F39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3" i="4" l="1"/>
  <c r="P22" i="4"/>
  <c r="P8" i="4" l="1"/>
  <c r="Q8" i="4" s="1"/>
  <c r="H22" i="4" l="1"/>
  <c r="O21" i="4"/>
  <c r="P3" i="4" l="1"/>
  <c r="H30" i="4"/>
  <c r="I20" i="4"/>
  <c r="Q12" i="4" l="1"/>
  <c r="P12" i="4"/>
  <c r="P11" i="4"/>
  <c r="Q11" i="4" s="1"/>
  <c r="Q10" i="4"/>
  <c r="P10" i="4"/>
  <c r="P9" i="4"/>
  <c r="Q9" i="4" s="1"/>
  <c r="P7" i="4"/>
  <c r="Q6" i="4"/>
  <c r="Q5" i="4"/>
  <c r="P4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<sst xmlns="http://schemas.openxmlformats.org/spreadsheetml/2006/main" count="30" uniqueCount="27">
  <si>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</si>
  <si>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</si>
  <si>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</si>
  <si>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</si>
  <si>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</si>
  <si>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</si>
  <si>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</si>
  <si>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</si>
  <si>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</si>
  <si>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</si>
  <si>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</si>
  <si>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</si>
  <si>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</si>
  <si>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</si>
  <si>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sbua</t>
  </si>
  <si>
    <t>rate on bua</t>
  </si>
  <si>
    <t>fmv</t>
  </si>
  <si>
    <t>agreemetn  - 15.02.2021</t>
  </si>
  <si>
    <t>av</t>
  </si>
  <si>
    <t>sd</t>
  </si>
  <si>
    <t>rd</t>
  </si>
  <si>
    <t>Flat No. 102, 1st Floor, Vasant View Building, Vishal Nagar, vasai west</t>
  </si>
  <si>
    <t>12.01.23</t>
  </si>
  <si>
    <t>mca</t>
  </si>
  <si>
    <t>ls - 25 to 29 lakhs</t>
  </si>
  <si>
    <t>yoc - 2004 -s ite info</t>
  </si>
  <si>
    <t xml:space="preserve">near to railway station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</si>
</sst>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211621</xdr:colOff>
      <xdr:row>43</xdr:row>
      <xdr:rowOff>67764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87209B-712F-473B-9E75-8CDF7C4A6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42021" cy="7802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354431</xdr:colOff>
      <xdr:row>44</xdr:row>
      <xdr:rowOff>124853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ECCAD4-9AF8-48E9-8873-19E8AC456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375231" cy="7363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421201</xdr:colOff>
      <xdr:row>37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96AB6B-D0C4-4411-BDAE-402DFC43E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051601" cy="6992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2C358-9BA8-415A-B215-F99ED74B1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382670</xdr:colOff>
      <xdr:row>51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1527BA-4368-4CCF-B4AB-048B11E53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965070" cy="8526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22</xdr:col>
      <xdr:colOff>191888</xdr:colOff>
      <xdr:row>32</xdr:row>
      <xdr:rowOff>105640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5AFC88-7E0F-44C2-B721-93184206C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945488" cy="62016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191888</xdr:colOff>
      <xdr:row>33</xdr:row>
      <xdr:rowOff>105640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037951-4626-426F-970C-6A1110109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45488" cy="62016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30025</xdr:colOff>
      <xdr:row>29</xdr:row>
      <xdr:rowOff>143639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567CF2-F145-4297-B138-6E9E58F4D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393225" cy="5477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2" sqref="H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291.66666666666669</v>
      </c>
      <c r="C2" s="4">
        <f>B2*1.2</f>
        <v>350</v>
      </c>
      <c r="D2" s="4">
        <f t="shared" ref="D2:D13" si="2">C2*1.2</f>
        <v>420</v>
      </c>
      <c r="E2" s="5">
        <f t="shared" ref="E2:E13" si="3">R2</f>
        <v>2900000</v>
      </c>
      <c r="F2" s="10">
        <f t="shared" ref="F2:F13" si="4">ROUND((E2/B2),0)</f>
        <v>9943</v>
      </c>
      <c r="G2" s="15">
        <f t="shared" ref="G2:G13" si="5">ROUND((E2/C2),0)</f>
        <v>8286</v>
      </c>
      <c r="H2" s="10">
        <f t="shared" ref="H2:H13" si="6">ROUND((E2/D2),0)</f>
        <v>6905</v>
      </c>
      <c r="I2" s="4" t="e">
        <f>#REF!</f>
        <v>#REF!</v>
      </c>
      <c r="J2" s="4">
        <f t="shared" ref="J2:J13" si="7">S2</f>
        <v>0</v>
      </c>
      <c r="O2">
        <v>0</v>
      </c>
      <c r="P2">
        <v>350</v>
      </c>
      <c r="Q2">
        <f t="shared" ref="Q2:Q12" si="8">P2/1.2</f>
        <v>291.66666666666669</v>
      </c>
      <c r="R2" s="2">
        <v>2900000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370</v>
      </c>
      <c r="C3" s="4">
        <f t="shared" ref="C3:C15" si="9">B3*1.2</f>
        <v>444</v>
      </c>
      <c r="D3" s="4">
        <f t="shared" si="2"/>
        <v>532.79999999999995</v>
      </c>
      <c r="E3" s="5">
        <f t="shared" si="3"/>
        <v>3200000</v>
      </c>
      <c r="F3" s="10">
        <f t="shared" si="4"/>
        <v>8649</v>
      </c>
      <c r="G3" s="10">
        <f t="shared" si="5"/>
        <v>7207</v>
      </c>
      <c r="H3" s="10">
        <f t="shared" si="6"/>
        <v>6006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370</v>
      </c>
      <c r="R3" s="2">
        <v>3200000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380</v>
      </c>
      <c r="C4" s="4">
        <f t="shared" si="9"/>
        <v>456</v>
      </c>
      <c r="D4" s="4">
        <f t="shared" si="2"/>
        <v>547.19999999999993</v>
      </c>
      <c r="E4" s="5">
        <f t="shared" si="3"/>
        <v>3000000</v>
      </c>
      <c r="F4" s="10">
        <f t="shared" si="4"/>
        <v>7895</v>
      </c>
      <c r="G4" s="10">
        <f t="shared" si="5"/>
        <v>6579</v>
      </c>
      <c r="H4" s="10">
        <f t="shared" si="6"/>
        <v>5482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380</v>
      </c>
      <c r="R4" s="2">
        <v>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433.33333333333337</v>
      </c>
      <c r="C5" s="4">
        <f t="shared" si="9"/>
        <v>520</v>
      </c>
      <c r="D5" s="4">
        <f t="shared" si="2"/>
        <v>624</v>
      </c>
      <c r="E5" s="5">
        <f t="shared" si="3"/>
        <v>3835000</v>
      </c>
      <c r="F5" s="10">
        <f t="shared" si="4"/>
        <v>8850</v>
      </c>
      <c r="G5" s="15">
        <f t="shared" si="5"/>
        <v>7375</v>
      </c>
      <c r="H5" s="10">
        <f t="shared" si="6"/>
        <v>6146</v>
      </c>
      <c r="I5" s="4" t="e">
        <f>#REF!</f>
        <v>#REF!</v>
      </c>
      <c r="J5" s="4" t="str">
        <f t="shared" si="7"/>
        <v>12.01.23</v>
      </c>
      <c r="O5">
        <v>0</v>
      </c>
      <c r="P5">
        <v>520</v>
      </c>
      <c r="Q5">
        <f t="shared" si="8"/>
        <v>433.33333333333337</v>
      </c>
      <c r="R5" s="2">
        <v>3835000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275</v>
      </c>
      <c r="C6" s="4">
        <f t="shared" si="9"/>
        <v>330</v>
      </c>
      <c r="D6" s="4">
        <f t="shared" si="2"/>
        <v>396</v>
      </c>
      <c r="E6" s="5">
        <f t="shared" si="3"/>
        <v>2900000</v>
      </c>
      <c r="F6" s="10">
        <f t="shared" si="4"/>
        <v>10545</v>
      </c>
      <c r="G6" s="15">
        <f t="shared" si="5"/>
        <v>8788</v>
      </c>
      <c r="H6" s="10">
        <f t="shared" si="6"/>
        <v>7323</v>
      </c>
      <c r="I6" s="4" t="e">
        <f>#REF!</f>
        <v>#REF!</v>
      </c>
      <c r="J6" s="4">
        <f t="shared" si="7"/>
        <v>0</v>
      </c>
      <c r="O6">
        <v>0</v>
      </c>
      <c r="P6">
        <v>330</v>
      </c>
      <c r="Q6">
        <f t="shared" si="8"/>
        <v>275</v>
      </c>
      <c r="R6" s="2">
        <v>2900000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230</v>
      </c>
      <c r="C7" s="4">
        <f t="shared" si="9"/>
        <v>276</v>
      </c>
      <c r="D7" s="4">
        <f t="shared" si="2"/>
        <v>331.2</v>
      </c>
      <c r="E7" s="5">
        <f t="shared" si="3"/>
        <v>3060000</v>
      </c>
      <c r="F7" s="10">
        <f t="shared" si="4"/>
        <v>13304</v>
      </c>
      <c r="G7" s="10">
        <f t="shared" si="5"/>
        <v>11087</v>
      </c>
      <c r="H7" s="10">
        <f t="shared" si="6"/>
        <v>9239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230</v>
      </c>
      <c r="R7" s="2">
        <v>3060000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21</v>
      </c>
    </row>
    <row r="19" spans="7:24" x14ac:dyDescent="0.25">
      <c r="G19" t="s">
        <v>13</v>
      </c>
      <c r="H19">
        <v>295</v>
      </c>
    </row>
    <row r="20" spans="7:24" x14ac:dyDescent="0.25">
      <c r="G20" t="s">
        <v>14</v>
      </c>
      <c r="H20">
        <v>320</v>
      </c>
      <c r="I20">
        <f>H20/10.764</f>
        <v>29.728725380899295</v>
      </c>
      <c r="O20" t="s">
        <v>23</v>
      </c>
      <c r="P20">
        <v>238</v>
      </c>
    </row>
    <row r="21" spans="7:24" x14ac:dyDescent="0.25">
      <c r="G21" t="s">
        <v>15</v>
      </c>
      <c r="H21">
        <v>9700</v>
      </c>
      <c r="O21">
        <f>H19/P20</f>
        <v>1.2394957983193278</v>
      </c>
      <c r="P21">
        <v>12000</v>
      </c>
    </row>
    <row r="22" spans="7:24" x14ac:dyDescent="0.25">
      <c r="G22" s="6" t="s">
        <v>16</v>
      </c>
      <c r="H22" s="6">
        <f>H21*H19</f>
        <v>2861500</v>
      </c>
      <c r="P22">
        <f>P21*P20</f>
        <v>2856000</v>
      </c>
    </row>
    <row r="23" spans="7:24" x14ac:dyDescent="0.25">
      <c r="P23">
        <f>P22/295</f>
        <v>9681.3559322033907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18</v>
      </c>
      <c r="H27">
        <v>2150000</v>
      </c>
      <c r="J27" t="s">
        <v>24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19</v>
      </c>
      <c r="H28">
        <v>86000</v>
      </c>
      <c r="J28" t="s">
        <v>25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20</v>
      </c>
      <c r="H29">
        <v>21500</v>
      </c>
      <c r="J29" t="s">
        <v>26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>
        <f>SUM(H27:H29)</f>
        <v>2257500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38" sqref="B38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" zoomScale="85" zoomScaleNormal="85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B26" sqref="AB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2024-01-11T12:04:27Z</dcterms:modified>
</cp:coreProperties>
</file>