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anuary - 2024\Visa Purpose\"/>
    </mc:Choice>
  </mc:AlternateContent>
  <xr:revisionPtr revIDLastSave="0" documentId="13_ncr:1_{8B68ECCD-1BBA-43BD-821E-4F45528A37D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7" r:id="rId2"/>
    <sheet name="Sheet1" sheetId="13" r:id="rId3"/>
    <sheet name="Sheet4" sheetId="16" r:id="rId4"/>
    <sheet name="Sheet5" sheetId="17" r:id="rId5"/>
    <sheet name="Sheet6" sheetId="18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  <sheet name="Sheet2" sheetId="25" r:id="rId13"/>
    <sheet name="Sheet3" sheetId="26" r:id="rId14"/>
    <sheet name="Sheet14" sheetId="28" r:id="rId15"/>
  </sheets>
  <calcPr calcId="191029"/>
</workbook>
</file>

<file path=xl/calcChain.xml><?xml version="1.0" encoding="utf-8"?>
<calcChain xmlns="http://schemas.openxmlformats.org/spreadsheetml/2006/main">
  <c r="X48" i="4" l="1"/>
  <c r="Q23" i="4" l="1"/>
  <c r="Q22" i="4"/>
  <c r="Q21" i="4"/>
  <c r="Q10" i="4"/>
  <c r="P20" i="4"/>
  <c r="P19" i="4"/>
  <c r="V44" i="4"/>
  <c r="P17" i="4"/>
  <c r="Q17" i="4" s="1"/>
  <c r="P16" i="4"/>
  <c r="Q16" i="4" s="1"/>
  <c r="P15" i="4"/>
  <c r="Q15" i="4" s="1"/>
  <c r="P14" i="4"/>
  <c r="Q14" i="4" s="1"/>
  <c r="P13" i="4"/>
  <c r="Q13" i="4" s="1"/>
  <c r="P12" i="4"/>
  <c r="Q12" i="4" s="1"/>
  <c r="P11" i="4"/>
  <c r="Q11" i="4" s="1"/>
  <c r="P10" i="4"/>
  <c r="Q9" i="4"/>
  <c r="P8" i="4"/>
  <c r="Q7" i="4"/>
  <c r="P6" i="4"/>
  <c r="P5" i="4"/>
  <c r="Q4" i="4"/>
  <c r="Q3" i="4"/>
  <c r="B17" i="4" l="1"/>
  <c r="C17" i="4" s="1"/>
  <c r="D17" i="4" s="1"/>
  <c r="J17" i="4"/>
  <c r="I17" i="4"/>
  <c r="E17" i="4"/>
  <c r="H17" i="4" s="1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V33" i="4"/>
  <c r="B11" i="4" l="1"/>
  <c r="C11" i="4" s="1"/>
  <c r="D11" i="4" s="1"/>
  <c r="J11" i="4"/>
  <c r="I11" i="4"/>
  <c r="E11" i="4"/>
  <c r="G11" i="4" s="1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F10" i="4" l="1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B12" i="4" l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<sst xmlns="http://schemas.openxmlformats.org/spreadsheetml/2006/main" count="44" uniqueCount="41">
  <si>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</si>
  <si>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</si>
  <si>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</si>
  <si>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</si>
  <si>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</si>
  <si>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</si>
  <si>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</si>
  <si>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</si>
  <si>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</si>
  <si>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</si>
  <si>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</si>
  <si>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</si>
  <si>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</si>
  <si>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</si>
  <si>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</si>
  <si>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</si>
  <si>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</si>
  <si>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</si>
  <si>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</si>
  <si>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</si>
  <si>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</si>
  <si>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</si>
  <si>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</si>
  <si>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</si>
  <si>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</si>
  <si>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</si>
  <si>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</si>
  <si>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</si>
  <si>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</si>
  <si>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</si>
  <si>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</si>
  <si>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rate on C.A</t>
  </si>
  <si>
    <t xml:space="preserve">Carpet Area </t>
  </si>
  <si>
    <t>TOTAL FMV</t>
  </si>
  <si>
    <t>sq.ft</t>
  </si>
  <si>
    <t>Fair Market Value</t>
  </si>
  <si>
    <t xml:space="preserve">Index II </t>
  </si>
  <si>
    <t xml:space="preserve">One Car parking </t>
  </si>
  <si>
    <t>Flat No. 1105, 11th Floor, Building No 5, Venktesh Jyot, Balaji Complex, 150 Feet Road, Village - Bhaynder, Bhaynder East, Thane</t>
  </si>
  <si>
    <t>20.11.2018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</si>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</sst>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0" fillId="0" borderId="0" xfId="0" applyBorder="1"/>
    <xf numFmtId="0" fontId="7" fillId="0" borderId="8" xfId="0" applyFont="1" applyBorder="1"/>
    <xf numFmtId="0" fontId="7" fillId="0" borderId="0" xfId="0" applyFont="1" applyBorder="1"/>
    <xf numFmtId="9" fontId="7" fillId="0" borderId="0" xfId="0" applyNumberFormat="1" applyFont="1" applyBorder="1"/>
    <xf numFmtId="0" fontId="9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 applyFill="1"/>
    <xf numFmtId="2" fontId="0" fillId="0" borderId="0" xfId="0" applyNumberFormat="1"/>
    <xf numFmtId="2" fontId="8" fillId="0" borderId="1" xfId="1" applyNumberFormat="1" applyFont="1" applyFill="1" applyBorder="1"/>
    <xf numFmtId="2" fontId="8" fillId="0" borderId="0" xfId="1" applyNumberFormat="1" applyFont="1" applyFill="1" applyBorder="1"/>
    <xf numFmtId="2" fontId="8" fillId="0" borderId="0" xfId="0" applyNumberFormat="1" applyFont="1" applyBorder="1"/>
    <xf numFmtId="2" fontId="11" fillId="0" borderId="0" xfId="0" applyNumberFormat="1" applyFont="1" applyBorder="1"/>
    <xf numFmtId="2" fontId="0" fillId="0" borderId="0" xfId="0" applyNumberFormat="1" applyBorder="1"/>
    <xf numFmtId="2" fontId="0" fillId="0" borderId="6" xfId="0" applyNumberFormat="1" applyBorder="1"/>
    <xf numFmtId="2" fontId="0" fillId="3" borderId="0" xfId="0" applyNumberFormat="1" applyFill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573622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38C3-01DB-4F31-8611-8AEFE902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04022" cy="8259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564521</xdr:colOff>
      <xdr:row>40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47015E-A046-4945-B4E3-D09A1750D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42921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70234</xdr:colOff>
      <xdr:row>46</xdr:row>
      <xdr:rowOff>128177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97534A-7EAE-4CA2-A03B-84F027AC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27547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535431</xdr:colOff>
      <xdr:row>46</xdr:row>
      <xdr:rowOff>144045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DBAF95-4FB8-404E-B7E9-8B343F9A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56231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240285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41606-26FC-4D54-B226-8FDA79A2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480285" cy="7925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459136</xdr:colOff>
      <xdr:row>37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5EC6E2-F1F5-4A28-ACF1-953149E8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870336" cy="6935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42</xdr:row>
      <xdr:rowOff>172564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2257C8-C1F0-424F-AF70-478F9EB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7983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383521</xdr:colOff>
      <xdr:row>40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52C39-9BF2-4EDC-B0EF-42412F0F4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61921" cy="7592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37</xdr:row>
      <xdr:rowOff>86694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14AC37-E86E-4605-B938-E916B740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9446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40</xdr:row>
      <xdr:rowOff>39142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95CE2A-99DB-4D3A-93C8-1DE85F0E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5"/>
  <sheetViews>
    <sheetView tabSelected="1" topLeftCell="A31" zoomScaleNormal="100" workbookViewId="0">
      <selection activeCell="X27" sqref="X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5.28515625" customWidth="1"/>
    <col min="20" max="20" width="23.85546875" customWidth="1"/>
    <col min="22" max="22" width="19" style="53" customWidth="1"/>
    <col min="23" max="23" width="13.5703125" customWidth="1"/>
    <col min="24" max="24" width="16.28515625" customWidth="1"/>
    <col min="25" max="25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51"/>
    </row>
    <row r="2" spans="1:22" s="1" customFormat="1" ht="36" customHeight="1" x14ac:dyDescent="0.25">
      <c r="A2" s="61" t="s">
        <v>29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43"/>
      <c r="V2" s="51"/>
    </row>
    <row r="3" spans="1:22" s="35" customFormat="1" x14ac:dyDescent="0.25">
      <c r="A3" s="33">
        <f t="shared" ref="A3" si="0">N3</f>
        <v>0</v>
      </c>
      <c r="B3" s="33">
        <f t="shared" ref="B3" si="1">Q3</f>
        <v>375</v>
      </c>
      <c r="C3" s="33">
        <f t="shared" ref="C3" si="2">B3*1.2</f>
        <v>450</v>
      </c>
      <c r="D3" s="33">
        <f t="shared" ref="D3" si="3">C3*1.2</f>
        <v>540</v>
      </c>
      <c r="E3" s="34">
        <f t="shared" ref="E3" si="4">R3</f>
        <v>3375000</v>
      </c>
      <c r="F3" s="33">
        <f t="shared" ref="F3" si="5">ROUND((E3/B3),0)</f>
        <v>9000</v>
      </c>
      <c r="G3" s="33">
        <f t="shared" ref="G3" si="6">ROUND((E3/C3),0)</f>
        <v>7500</v>
      </c>
      <c r="H3" s="33">
        <f t="shared" ref="H3" si="7">ROUND((E3/D3),0)</f>
        <v>6250</v>
      </c>
      <c r="I3" s="33" t="e">
        <f>#REF!</f>
        <v>#REF!</v>
      </c>
      <c r="J3" s="33" t="e">
        <f>#REF!</f>
        <v>#REF!</v>
      </c>
      <c r="O3" s="35">
        <v>0</v>
      </c>
      <c r="P3" s="35">
        <v>450</v>
      </c>
      <c r="Q3" s="35">
        <f t="shared" ref="Q3:Q17" si="8">P3/1.2</f>
        <v>375</v>
      </c>
      <c r="R3" s="45">
        <v>3375000</v>
      </c>
      <c r="S3" s="45"/>
      <c r="V3" s="52"/>
    </row>
    <row r="4" spans="1:22" s="49" customFormat="1" x14ac:dyDescent="0.25">
      <c r="A4" s="47">
        <f t="shared" ref="A4" si="9">N4</f>
        <v>0</v>
      </c>
      <c r="B4" s="47">
        <f t="shared" ref="B4" si="10">Q4</f>
        <v>791.66666666666674</v>
      </c>
      <c r="C4" s="47">
        <f t="shared" ref="C4" si="11">B4*1.2</f>
        <v>950</v>
      </c>
      <c r="D4" s="47">
        <f t="shared" ref="D4" si="12">C4*1.2</f>
        <v>1140</v>
      </c>
      <c r="E4" s="48">
        <f t="shared" ref="E4" si="13">R4</f>
        <v>7125000</v>
      </c>
      <c r="F4" s="47">
        <f t="shared" ref="F4" si="14">ROUND((E4/B4),0)</f>
        <v>9000</v>
      </c>
      <c r="G4" s="47">
        <f t="shared" ref="G4" si="15">ROUND((E4/C4),0)</f>
        <v>7500</v>
      </c>
      <c r="H4" s="47">
        <f t="shared" ref="H4" si="16">ROUND((E4/D4),0)</f>
        <v>6250</v>
      </c>
      <c r="I4" s="47" t="e">
        <f>#REF!</f>
        <v>#REF!</v>
      </c>
      <c r="J4" s="47" t="e">
        <f>#REF!</f>
        <v>#REF!</v>
      </c>
      <c r="O4" s="49">
        <v>0</v>
      </c>
      <c r="P4" s="49">
        <v>950</v>
      </c>
      <c r="Q4" s="49">
        <f t="shared" si="8"/>
        <v>791.66666666666674</v>
      </c>
      <c r="R4" s="50">
        <v>7125000</v>
      </c>
      <c r="S4" s="50"/>
      <c r="V4" s="60"/>
    </row>
    <row r="5" spans="1:22" s="35" customFormat="1" x14ac:dyDescent="0.25">
      <c r="A5" s="33">
        <f t="shared" ref="A5:A12" si="17">N5</f>
        <v>0</v>
      </c>
      <c r="B5" s="33">
        <f t="shared" ref="B5:B12" si="18">Q5</f>
        <v>446</v>
      </c>
      <c r="C5" s="33">
        <f t="shared" ref="C5:C12" si="19">B5*1.2</f>
        <v>535.19999999999993</v>
      </c>
      <c r="D5" s="33">
        <f t="shared" ref="D5:D12" si="20">C5*1.2</f>
        <v>642.2399999999999</v>
      </c>
      <c r="E5" s="34">
        <f t="shared" ref="E5:E12" si="21">R5</f>
        <v>3213000</v>
      </c>
      <c r="F5" s="33">
        <f t="shared" ref="F5:F12" si="22">ROUND((E5/B5),0)</f>
        <v>7204</v>
      </c>
      <c r="G5" s="33">
        <f t="shared" ref="G5:G12" si="23">ROUND((E5/C5),0)</f>
        <v>6003</v>
      </c>
      <c r="H5" s="33">
        <f t="shared" ref="H5:H12" si="24">ROUND((E5/D5),0)</f>
        <v>5003</v>
      </c>
      <c r="I5" s="33" t="e">
        <f>#REF!</f>
        <v>#REF!</v>
      </c>
      <c r="J5" s="33" t="e">
        <f>#REF!</f>
        <v>#REF!</v>
      </c>
      <c r="O5">
        <v>0</v>
      </c>
      <c r="P5">
        <f t="shared" ref="P5:P17" si="25">O5/1.2</f>
        <v>0</v>
      </c>
      <c r="Q5">
        <v>446</v>
      </c>
      <c r="R5" s="2">
        <v>3213000</v>
      </c>
      <c r="S5" s="45"/>
      <c r="V5" s="52"/>
    </row>
    <row r="6" spans="1:22" s="35" customFormat="1" x14ac:dyDescent="0.25">
      <c r="A6" s="33">
        <f t="shared" si="17"/>
        <v>0</v>
      </c>
      <c r="B6" s="33">
        <f t="shared" si="18"/>
        <v>894</v>
      </c>
      <c r="C6" s="33">
        <f t="shared" si="19"/>
        <v>1072.8</v>
      </c>
      <c r="D6" s="33">
        <f t="shared" si="20"/>
        <v>1287.3599999999999</v>
      </c>
      <c r="E6" s="34">
        <f t="shared" si="21"/>
        <v>6440000</v>
      </c>
      <c r="F6" s="33">
        <f t="shared" si="22"/>
        <v>7204</v>
      </c>
      <c r="G6" s="33">
        <f t="shared" si="23"/>
        <v>6003</v>
      </c>
      <c r="H6" s="33">
        <f t="shared" si="24"/>
        <v>5002</v>
      </c>
      <c r="I6" s="33" t="e">
        <f>#REF!</f>
        <v>#REF!</v>
      </c>
      <c r="J6" s="33" t="e">
        <f>#REF!</f>
        <v>#REF!</v>
      </c>
      <c r="O6">
        <v>0</v>
      </c>
      <c r="P6">
        <f t="shared" si="25"/>
        <v>0</v>
      </c>
      <c r="Q6">
        <v>894</v>
      </c>
      <c r="R6" s="2">
        <v>6440000</v>
      </c>
      <c r="S6" s="45"/>
      <c r="V6" s="52"/>
    </row>
    <row r="7" spans="1:22" s="49" customFormat="1" x14ac:dyDescent="0.25">
      <c r="A7" s="47">
        <f t="shared" si="17"/>
        <v>0</v>
      </c>
      <c r="B7" s="47">
        <f t="shared" si="18"/>
        <v>637.5</v>
      </c>
      <c r="C7" s="47">
        <f t="shared" si="19"/>
        <v>765</v>
      </c>
      <c r="D7" s="47">
        <f t="shared" si="20"/>
        <v>918</v>
      </c>
      <c r="E7" s="48">
        <f t="shared" si="21"/>
        <v>8500000</v>
      </c>
      <c r="F7" s="47">
        <f t="shared" si="22"/>
        <v>13333</v>
      </c>
      <c r="G7" s="47">
        <f t="shared" si="23"/>
        <v>11111</v>
      </c>
      <c r="H7" s="47">
        <f t="shared" si="24"/>
        <v>9259</v>
      </c>
      <c r="I7" s="47" t="e">
        <f>#REF!</f>
        <v>#REF!</v>
      </c>
      <c r="J7" s="47" t="e">
        <f>#REF!</f>
        <v>#REF!</v>
      </c>
      <c r="O7" s="49">
        <v>0</v>
      </c>
      <c r="P7" s="49">
        <v>765</v>
      </c>
      <c r="Q7" s="49">
        <f t="shared" si="8"/>
        <v>637.5</v>
      </c>
      <c r="R7" s="50">
        <v>8500000</v>
      </c>
      <c r="S7" s="50"/>
      <c r="V7" s="60"/>
    </row>
    <row r="8" spans="1:22" s="49" customFormat="1" x14ac:dyDescent="0.25">
      <c r="A8" s="47">
        <f t="shared" ref="A8:A11" si="26">N8</f>
        <v>0</v>
      </c>
      <c r="B8" s="47">
        <f t="shared" ref="B8:B11" si="27">Q8</f>
        <v>376</v>
      </c>
      <c r="C8" s="47">
        <f t="shared" ref="C8:C11" si="28">B8*1.2</f>
        <v>451.2</v>
      </c>
      <c r="D8" s="47">
        <f t="shared" ref="D8:D11" si="29">C8*1.2</f>
        <v>541.43999999999994</v>
      </c>
      <c r="E8" s="48">
        <f t="shared" ref="E8:E11" si="30">R8</f>
        <v>3807000</v>
      </c>
      <c r="F8" s="47">
        <f t="shared" ref="F8:F11" si="31">ROUND((E8/B8),0)</f>
        <v>10125</v>
      </c>
      <c r="G8" s="47">
        <f t="shared" ref="G8:G11" si="32">ROUND((E8/C8),0)</f>
        <v>8438</v>
      </c>
      <c r="H8" s="47">
        <f t="shared" ref="H8:H11" si="33">ROUND((E8/D8),0)</f>
        <v>7031</v>
      </c>
      <c r="I8" s="47" t="e">
        <f>#REF!</f>
        <v>#REF!</v>
      </c>
      <c r="J8" s="47" t="e">
        <f>#REF!</f>
        <v>#REF!</v>
      </c>
      <c r="O8" s="49">
        <v>0</v>
      </c>
      <c r="P8" s="49">
        <f t="shared" si="25"/>
        <v>0</v>
      </c>
      <c r="Q8" s="49">
        <v>376</v>
      </c>
      <c r="R8" s="50">
        <v>3807000</v>
      </c>
      <c r="S8" s="50"/>
      <c r="V8" s="60"/>
    </row>
    <row r="9" spans="1:22" s="49" customFormat="1" x14ac:dyDescent="0.25">
      <c r="A9" s="47">
        <f t="shared" si="26"/>
        <v>0</v>
      </c>
      <c r="B9" s="47">
        <f t="shared" si="27"/>
        <v>625</v>
      </c>
      <c r="C9" s="47">
        <f t="shared" si="28"/>
        <v>750</v>
      </c>
      <c r="D9" s="47">
        <f t="shared" si="29"/>
        <v>900</v>
      </c>
      <c r="E9" s="48">
        <f t="shared" si="30"/>
        <v>9200000</v>
      </c>
      <c r="F9" s="47">
        <f t="shared" si="31"/>
        <v>14720</v>
      </c>
      <c r="G9" s="47">
        <f t="shared" si="32"/>
        <v>12267</v>
      </c>
      <c r="H9" s="47">
        <f t="shared" si="33"/>
        <v>10222</v>
      </c>
      <c r="I9" s="47" t="e">
        <f>#REF!</f>
        <v>#REF!</v>
      </c>
      <c r="J9" s="47" t="e">
        <f>#REF!</f>
        <v>#REF!</v>
      </c>
      <c r="O9" s="49">
        <v>0</v>
      </c>
      <c r="P9" s="49">
        <v>750</v>
      </c>
      <c r="Q9" s="49">
        <f t="shared" si="8"/>
        <v>625</v>
      </c>
      <c r="R9" s="50">
        <v>9200000</v>
      </c>
      <c r="S9" s="50"/>
      <c r="V9" s="60"/>
    </row>
    <row r="10" spans="1:22" s="35" customFormat="1" x14ac:dyDescent="0.25">
      <c r="A10" s="33">
        <f t="shared" si="26"/>
        <v>0</v>
      </c>
      <c r="B10" s="33">
        <f t="shared" si="27"/>
        <v>0</v>
      </c>
      <c r="C10" s="33">
        <f t="shared" si="28"/>
        <v>0</v>
      </c>
      <c r="D10" s="33">
        <f t="shared" si="29"/>
        <v>0</v>
      </c>
      <c r="E10" s="34">
        <f t="shared" si="30"/>
        <v>0</v>
      </c>
      <c r="F10" s="33" t="e">
        <f t="shared" si="31"/>
        <v>#DIV/0!</v>
      </c>
      <c r="G10" s="33" t="e">
        <f t="shared" si="32"/>
        <v>#DIV/0!</v>
      </c>
      <c r="H10" s="33" t="e">
        <f t="shared" si="33"/>
        <v>#DIV/0!</v>
      </c>
      <c r="I10" s="33" t="e">
        <f>#REF!</f>
        <v>#REF!</v>
      </c>
      <c r="J10" s="33" t="e">
        <f>#REF!</f>
        <v>#REF!</v>
      </c>
      <c r="O10" s="35">
        <v>0</v>
      </c>
      <c r="P10" s="35">
        <f t="shared" si="25"/>
        <v>0</v>
      </c>
      <c r="Q10" s="35">
        <f t="shared" si="8"/>
        <v>0</v>
      </c>
      <c r="R10" s="45">
        <v>0</v>
      </c>
      <c r="S10" s="45"/>
      <c r="V10" s="52"/>
    </row>
    <row r="11" spans="1:22" s="35" customFormat="1" x14ac:dyDescent="0.25">
      <c r="A11" s="33">
        <f t="shared" si="26"/>
        <v>0</v>
      </c>
      <c r="B11" s="33">
        <f t="shared" si="27"/>
        <v>0</v>
      </c>
      <c r="C11" s="33">
        <f t="shared" si="28"/>
        <v>0</v>
      </c>
      <c r="D11" s="33">
        <f t="shared" si="29"/>
        <v>0</v>
      </c>
      <c r="E11" s="34">
        <f t="shared" si="30"/>
        <v>0</v>
      </c>
      <c r="F11" s="33" t="e">
        <f t="shared" si="31"/>
        <v>#DIV/0!</v>
      </c>
      <c r="G11" s="33" t="e">
        <f t="shared" si="32"/>
        <v>#DIV/0!</v>
      </c>
      <c r="H11" s="33" t="e">
        <f t="shared" si="33"/>
        <v>#DIV/0!</v>
      </c>
      <c r="I11" s="33" t="e">
        <f>#REF!</f>
        <v>#REF!</v>
      </c>
      <c r="J11" s="33" t="e">
        <f>#REF!</f>
        <v>#REF!</v>
      </c>
      <c r="O11" s="35">
        <v>0</v>
      </c>
      <c r="P11" s="35">
        <f t="shared" si="25"/>
        <v>0</v>
      </c>
      <c r="Q11" s="35">
        <f t="shared" si="8"/>
        <v>0</v>
      </c>
      <c r="R11" s="45">
        <v>0</v>
      </c>
      <c r="S11" s="45"/>
      <c r="V11" s="52"/>
    </row>
    <row r="12" spans="1:22" s="35" customFormat="1" x14ac:dyDescent="0.25">
      <c r="A12" s="33">
        <f t="shared" si="17"/>
        <v>0</v>
      </c>
      <c r="B12" s="33">
        <f t="shared" si="18"/>
        <v>0</v>
      </c>
      <c r="C12" s="33">
        <f t="shared" si="19"/>
        <v>0</v>
      </c>
      <c r="D12" s="33">
        <f t="shared" si="20"/>
        <v>0</v>
      </c>
      <c r="E12" s="34">
        <f t="shared" si="21"/>
        <v>0</v>
      </c>
      <c r="F12" s="33" t="e">
        <f t="shared" si="22"/>
        <v>#DIV/0!</v>
      </c>
      <c r="G12" s="33" t="e">
        <f t="shared" si="23"/>
        <v>#DIV/0!</v>
      </c>
      <c r="H12" s="33" t="e">
        <f t="shared" si="24"/>
        <v>#DIV/0!</v>
      </c>
      <c r="I12" s="33" t="e">
        <f>#REF!</f>
        <v>#REF!</v>
      </c>
      <c r="J12" s="33" t="e">
        <f>#REF!</f>
        <v>#REF!</v>
      </c>
      <c r="O12" s="35">
        <v>0</v>
      </c>
      <c r="P12" s="35">
        <f t="shared" si="25"/>
        <v>0</v>
      </c>
      <c r="Q12" s="35">
        <f t="shared" si="8"/>
        <v>0</v>
      </c>
      <c r="R12" s="45">
        <v>0</v>
      </c>
      <c r="S12" s="45"/>
      <c r="V12" s="52"/>
    </row>
    <row r="13" spans="1:22" x14ac:dyDescent="0.25">
      <c r="A13" s="4">
        <f t="shared" ref="A13:A17" si="34">N13</f>
        <v>0</v>
      </c>
      <c r="B13" s="4">
        <f t="shared" ref="B13:B17" si="35">Q13</f>
        <v>0</v>
      </c>
      <c r="C13" s="4">
        <f t="shared" ref="C13:C17" si="36">B13*1.2</f>
        <v>0</v>
      </c>
      <c r="D13" s="4">
        <f t="shared" ref="D13:D17" si="37">C13*1.2</f>
        <v>0</v>
      </c>
      <c r="E13" s="5">
        <f t="shared" ref="E13:E17" si="38">R13</f>
        <v>0</v>
      </c>
      <c r="F13" s="8" t="e">
        <f t="shared" ref="F13:F17" si="39">ROUND((E13/B13),0)</f>
        <v>#DIV/0!</v>
      </c>
      <c r="G13" s="8" t="e">
        <f t="shared" ref="G13:G17" si="40">ROUND((E13/C13),0)</f>
        <v>#DIV/0!</v>
      </c>
      <c r="H13" s="8" t="e">
        <f t="shared" ref="H13:H17" si="41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25"/>
        <v>0</v>
      </c>
      <c r="Q13">
        <f t="shared" si="8"/>
        <v>0</v>
      </c>
      <c r="R13" s="2">
        <v>0</v>
      </c>
      <c r="S13" s="2"/>
    </row>
    <row r="14" spans="1:22" x14ac:dyDescent="0.25">
      <c r="A14" s="4">
        <f t="shared" si="34"/>
        <v>0</v>
      </c>
      <c r="B14" s="4">
        <f t="shared" si="35"/>
        <v>0</v>
      </c>
      <c r="C14" s="4">
        <f t="shared" si="36"/>
        <v>0</v>
      </c>
      <c r="D14" s="4">
        <f t="shared" si="37"/>
        <v>0</v>
      </c>
      <c r="E14" s="5">
        <f t="shared" si="38"/>
        <v>0</v>
      </c>
      <c r="F14" s="8" t="e">
        <f t="shared" si="39"/>
        <v>#DIV/0!</v>
      </c>
      <c r="G14" s="8" t="e">
        <f t="shared" si="40"/>
        <v>#DIV/0!</v>
      </c>
      <c r="H14" s="8" t="e">
        <f t="shared" si="41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si="25"/>
        <v>0</v>
      </c>
      <c r="Q14">
        <f t="shared" si="8"/>
        <v>0</v>
      </c>
      <c r="R14" s="2">
        <v>0</v>
      </c>
      <c r="S14" s="2"/>
    </row>
    <row r="15" spans="1:22" x14ac:dyDescent="0.25">
      <c r="A15" s="4">
        <f t="shared" si="34"/>
        <v>0</v>
      </c>
      <c r="B15" s="4">
        <f t="shared" si="35"/>
        <v>0</v>
      </c>
      <c r="C15" s="4">
        <f t="shared" si="36"/>
        <v>0</v>
      </c>
      <c r="D15" s="4">
        <f t="shared" si="37"/>
        <v>0</v>
      </c>
      <c r="E15" s="5">
        <f t="shared" si="38"/>
        <v>0</v>
      </c>
      <c r="F15" s="8" t="e">
        <f t="shared" si="39"/>
        <v>#DIV/0!</v>
      </c>
      <c r="G15" s="8" t="e">
        <f t="shared" si="40"/>
        <v>#DIV/0!</v>
      </c>
      <c r="H15" s="8" t="e">
        <f t="shared" si="41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25"/>
        <v>0</v>
      </c>
      <c r="Q15">
        <f t="shared" si="8"/>
        <v>0</v>
      </c>
      <c r="R15" s="2">
        <v>0</v>
      </c>
      <c r="S15" s="2"/>
    </row>
    <row r="16" spans="1:22" x14ac:dyDescent="0.25">
      <c r="A16" s="4">
        <f t="shared" si="34"/>
        <v>0</v>
      </c>
      <c r="B16" s="4">
        <f t="shared" si="35"/>
        <v>0</v>
      </c>
      <c r="C16" s="4">
        <f t="shared" si="36"/>
        <v>0</v>
      </c>
      <c r="D16" s="4">
        <f t="shared" si="37"/>
        <v>0</v>
      </c>
      <c r="E16" s="5">
        <f t="shared" si="38"/>
        <v>0</v>
      </c>
      <c r="F16" s="8" t="e">
        <f t="shared" si="39"/>
        <v>#DIV/0!</v>
      </c>
      <c r="G16" s="8" t="e">
        <f t="shared" si="40"/>
        <v>#DIV/0!</v>
      </c>
      <c r="H16" s="8" t="e">
        <f t="shared" si="41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25"/>
        <v>0</v>
      </c>
      <c r="Q16">
        <f t="shared" si="8"/>
        <v>0</v>
      </c>
      <c r="R16" s="2">
        <v>0</v>
      </c>
      <c r="S16" s="2"/>
    </row>
    <row r="17" spans="1:24" x14ac:dyDescent="0.25">
      <c r="A17" s="4">
        <f t="shared" si="34"/>
        <v>0</v>
      </c>
      <c r="B17" s="4">
        <f t="shared" si="35"/>
        <v>0</v>
      </c>
      <c r="C17" s="4">
        <f t="shared" si="36"/>
        <v>0</v>
      </c>
      <c r="D17" s="4">
        <f t="shared" si="37"/>
        <v>0</v>
      </c>
      <c r="E17" s="5">
        <f t="shared" si="38"/>
        <v>0</v>
      </c>
      <c r="F17" s="8" t="e">
        <f t="shared" si="39"/>
        <v>#DIV/0!</v>
      </c>
      <c r="G17" s="8" t="e">
        <f t="shared" si="40"/>
        <v>#DIV/0!</v>
      </c>
      <c r="H17" s="8" t="e">
        <f t="shared" si="41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25"/>
        <v>0</v>
      </c>
      <c r="Q17">
        <f t="shared" si="8"/>
        <v>0</v>
      </c>
      <c r="R17" s="2">
        <v>0</v>
      </c>
      <c r="S17" s="2"/>
    </row>
    <row r="18" spans="1:24" ht="36.75" customHeight="1" x14ac:dyDescent="0.25">
      <c r="A18" s="61" t="s">
        <v>30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43"/>
    </row>
    <row r="19" spans="1:24" x14ac:dyDescent="0.25">
      <c r="A19" s="4">
        <f t="shared" ref="A19:A28" si="42">N19</f>
        <v>0</v>
      </c>
      <c r="B19" s="4">
        <f t="shared" ref="B19:B28" si="43">Q19</f>
        <v>465.27</v>
      </c>
      <c r="C19" s="4">
        <f>B19*1.2</f>
        <v>558.32399999999996</v>
      </c>
      <c r="D19" s="4">
        <f t="shared" ref="D19:D28" si="44">C19*1.2</f>
        <v>669.98879999999997</v>
      </c>
      <c r="E19" s="5">
        <f t="shared" ref="E19:E28" si="45">R19</f>
        <v>3900000</v>
      </c>
      <c r="F19" s="8">
        <f t="shared" ref="F19:F28" si="46">ROUND((E19/B19),0)</f>
        <v>8382</v>
      </c>
      <c r="G19" s="8">
        <f t="shared" ref="G19:G28" si="47">ROUND((E19/C19),0)</f>
        <v>6985</v>
      </c>
      <c r="H19" s="8">
        <f t="shared" ref="H19:H28" si="48">ROUND((E19/D19),0)</f>
        <v>5821</v>
      </c>
      <c r="I19" s="4" t="e">
        <f>#REF!</f>
        <v>#REF!</v>
      </c>
      <c r="J19" s="4" t="e">
        <f>#REF!</f>
        <v>#REF!</v>
      </c>
      <c r="O19">
        <v>0</v>
      </c>
      <c r="P19">
        <f t="shared" ref="P19:P20" si="49">O19/1.2</f>
        <v>0</v>
      </c>
      <c r="Q19">
        <v>465.27</v>
      </c>
      <c r="R19" s="2">
        <v>3900000</v>
      </c>
      <c r="S19" s="2"/>
    </row>
    <row r="20" spans="1:24" s="49" customFormat="1" x14ac:dyDescent="0.25">
      <c r="A20" s="47">
        <f t="shared" si="42"/>
        <v>0</v>
      </c>
      <c r="B20" s="47">
        <f t="shared" si="43"/>
        <v>634.21</v>
      </c>
      <c r="C20" s="47">
        <f t="shared" ref="C20:C28" si="50">B20*1.2</f>
        <v>761.05200000000002</v>
      </c>
      <c r="D20" s="47">
        <f t="shared" si="44"/>
        <v>913.26239999999996</v>
      </c>
      <c r="E20" s="48">
        <f t="shared" si="45"/>
        <v>8500000</v>
      </c>
      <c r="F20" s="47">
        <f t="shared" si="46"/>
        <v>13403</v>
      </c>
      <c r="G20" s="47">
        <f t="shared" si="47"/>
        <v>11169</v>
      </c>
      <c r="H20" s="47">
        <f t="shared" si="48"/>
        <v>9307</v>
      </c>
      <c r="I20" s="47" t="e">
        <f>#REF!</f>
        <v>#REF!</v>
      </c>
      <c r="J20" s="47" t="e">
        <f>#REF!</f>
        <v>#REF!</v>
      </c>
      <c r="O20" s="49">
        <v>0</v>
      </c>
      <c r="P20" s="49">
        <f t="shared" si="49"/>
        <v>0</v>
      </c>
      <c r="Q20" s="49">
        <v>634.21</v>
      </c>
      <c r="R20" s="50">
        <v>8500000</v>
      </c>
      <c r="S20" s="50"/>
      <c r="V20" s="60"/>
    </row>
    <row r="21" spans="1:24" s="49" customFormat="1" x14ac:dyDescent="0.25">
      <c r="A21" s="47">
        <f t="shared" si="42"/>
        <v>0</v>
      </c>
      <c r="B21" s="47">
        <f t="shared" si="43"/>
        <v>878.34239999999988</v>
      </c>
      <c r="C21" s="47">
        <f t="shared" si="50"/>
        <v>1054.0108799999998</v>
      </c>
      <c r="D21" s="47">
        <f t="shared" si="44"/>
        <v>1264.8130559999997</v>
      </c>
      <c r="E21" s="48">
        <f t="shared" si="45"/>
        <v>8914600</v>
      </c>
      <c r="F21" s="47">
        <f t="shared" si="46"/>
        <v>10149</v>
      </c>
      <c r="G21" s="47">
        <f t="shared" si="47"/>
        <v>8458</v>
      </c>
      <c r="H21" s="47">
        <f t="shared" si="48"/>
        <v>7048</v>
      </c>
      <c r="I21" s="47" t="e">
        <f>#REF!</f>
        <v>#REF!</v>
      </c>
      <c r="J21" s="47" t="e">
        <f>#REF!</f>
        <v>#REF!</v>
      </c>
      <c r="O21" s="49">
        <v>0</v>
      </c>
      <c r="P21" s="49">
        <f t="shared" ref="P21:Q28" si="51">O21/1.2</f>
        <v>0</v>
      </c>
      <c r="Q21" s="49">
        <f>81.6*10.764</f>
        <v>878.34239999999988</v>
      </c>
      <c r="R21" s="50">
        <v>8914600</v>
      </c>
      <c r="S21" s="50"/>
      <c r="V21" s="60"/>
    </row>
    <row r="22" spans="1:24" x14ac:dyDescent="0.25">
      <c r="A22" s="4">
        <f t="shared" si="42"/>
        <v>0</v>
      </c>
      <c r="B22" s="4">
        <f t="shared" si="43"/>
        <v>634.43015999999989</v>
      </c>
      <c r="C22" s="4">
        <f t="shared" si="50"/>
        <v>761.31619199999989</v>
      </c>
      <c r="D22" s="4">
        <f t="shared" si="44"/>
        <v>913.57943039999986</v>
      </c>
      <c r="E22" s="5">
        <f t="shared" si="45"/>
        <v>13000000</v>
      </c>
      <c r="F22" s="8">
        <f t="shared" si="46"/>
        <v>20491</v>
      </c>
      <c r="G22" s="8">
        <f t="shared" si="47"/>
        <v>17076</v>
      </c>
      <c r="H22" s="8">
        <f t="shared" si="48"/>
        <v>14230</v>
      </c>
      <c r="I22" s="4" t="e">
        <f>#REF!</f>
        <v>#REF!</v>
      </c>
      <c r="J22" s="4" t="e">
        <f>#REF!</f>
        <v>#REF!</v>
      </c>
      <c r="O22">
        <v>0</v>
      </c>
      <c r="P22">
        <f t="shared" si="51"/>
        <v>0</v>
      </c>
      <c r="Q22">
        <f>58.94*10.764</f>
        <v>634.43015999999989</v>
      </c>
      <c r="R22" s="2">
        <v>13000000</v>
      </c>
      <c r="S22" s="2"/>
    </row>
    <row r="23" spans="1:24" x14ac:dyDescent="0.25">
      <c r="A23" s="4">
        <f t="shared" si="42"/>
        <v>0</v>
      </c>
      <c r="B23" s="4">
        <f t="shared" si="43"/>
        <v>639.81215999999995</v>
      </c>
      <c r="C23" s="4">
        <f t="shared" si="50"/>
        <v>767.77459199999987</v>
      </c>
      <c r="D23" s="4">
        <f t="shared" si="44"/>
        <v>921.32951039999978</v>
      </c>
      <c r="E23" s="5">
        <f t="shared" si="45"/>
        <v>9300000</v>
      </c>
      <c r="F23" s="8">
        <f t="shared" si="46"/>
        <v>14536</v>
      </c>
      <c r="G23" s="8">
        <f t="shared" si="47"/>
        <v>12113</v>
      </c>
      <c r="H23" s="8">
        <f t="shared" si="48"/>
        <v>10094</v>
      </c>
      <c r="I23" s="4" t="e">
        <f>#REF!</f>
        <v>#REF!</v>
      </c>
      <c r="J23" s="4" t="e">
        <f>#REF!</f>
        <v>#REF!</v>
      </c>
      <c r="O23">
        <v>0</v>
      </c>
      <c r="P23">
        <f t="shared" si="51"/>
        <v>0</v>
      </c>
      <c r="Q23">
        <f>59.44*10.764</f>
        <v>639.81215999999995</v>
      </c>
      <c r="R23" s="2">
        <v>9300000</v>
      </c>
      <c r="S23" s="2"/>
    </row>
    <row r="24" spans="1:24" ht="15.75" x14ac:dyDescent="0.25">
      <c r="A24" s="4">
        <f t="shared" si="42"/>
        <v>0</v>
      </c>
      <c r="B24" s="4">
        <f t="shared" si="43"/>
        <v>0</v>
      </c>
      <c r="C24" s="4">
        <f t="shared" si="50"/>
        <v>0</v>
      </c>
      <c r="D24" s="4">
        <f t="shared" si="44"/>
        <v>0</v>
      </c>
      <c r="E24" s="5">
        <f t="shared" si="45"/>
        <v>0</v>
      </c>
      <c r="F24" s="8" t="e">
        <f t="shared" si="46"/>
        <v>#DIV/0!</v>
      </c>
      <c r="G24" s="8" t="e">
        <f t="shared" si="47"/>
        <v>#DIV/0!</v>
      </c>
      <c r="H24" s="8" t="e">
        <f t="shared" si="48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1"/>
        <v>0</v>
      </c>
      <c r="Q24">
        <f t="shared" si="51"/>
        <v>0</v>
      </c>
      <c r="R24" s="2">
        <v>0</v>
      </c>
      <c r="S24" s="2"/>
      <c r="X24" s="13"/>
    </row>
    <row r="25" spans="1:24" ht="36" customHeight="1" x14ac:dyDescent="0.25">
      <c r="A25" s="4">
        <f t="shared" si="42"/>
        <v>0</v>
      </c>
      <c r="B25" s="4">
        <f t="shared" si="43"/>
        <v>0</v>
      </c>
      <c r="C25" s="4">
        <f t="shared" si="50"/>
        <v>0</v>
      </c>
      <c r="D25" s="4">
        <f t="shared" si="44"/>
        <v>0</v>
      </c>
      <c r="E25" s="5">
        <f t="shared" si="45"/>
        <v>0</v>
      </c>
      <c r="F25" s="8" t="e">
        <f t="shared" si="46"/>
        <v>#DIV/0!</v>
      </c>
      <c r="G25" s="8" t="e">
        <f t="shared" si="47"/>
        <v>#DIV/0!</v>
      </c>
      <c r="H25" s="8" t="e">
        <f t="shared" si="48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1"/>
        <v>0</v>
      </c>
      <c r="Q25">
        <f t="shared" si="51"/>
        <v>0</v>
      </c>
      <c r="R25" s="2">
        <v>0</v>
      </c>
      <c r="S25" s="2"/>
      <c r="T25" s="63" t="s">
        <v>38</v>
      </c>
      <c r="U25" s="63"/>
      <c r="V25" s="63"/>
      <c r="W25" s="63"/>
      <c r="X25" s="63"/>
    </row>
    <row r="26" spans="1:24" x14ac:dyDescent="0.25">
      <c r="A26" s="4">
        <f t="shared" si="42"/>
        <v>0</v>
      </c>
      <c r="B26" s="4">
        <f t="shared" si="43"/>
        <v>0</v>
      </c>
      <c r="C26" s="4">
        <f t="shared" si="50"/>
        <v>0</v>
      </c>
      <c r="D26" s="4">
        <f t="shared" si="44"/>
        <v>0</v>
      </c>
      <c r="E26" s="5">
        <f t="shared" si="45"/>
        <v>0</v>
      </c>
      <c r="F26" s="8" t="e">
        <f t="shared" si="46"/>
        <v>#DIV/0!</v>
      </c>
      <c r="G26" s="8" t="e">
        <f t="shared" si="47"/>
        <v>#DIV/0!</v>
      </c>
      <c r="H26" s="8" t="e">
        <f t="shared" si="48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1"/>
        <v>0</v>
      </c>
      <c r="Q26">
        <f t="shared" si="51"/>
        <v>0</v>
      </c>
      <c r="R26" s="2">
        <v>0</v>
      </c>
      <c r="S26" s="2"/>
      <c r="T26" s="63"/>
      <c r="U26" s="63"/>
      <c r="V26" s="63"/>
      <c r="W26" s="63"/>
      <c r="X26" s="63"/>
    </row>
    <row r="27" spans="1:24" x14ac:dyDescent="0.25">
      <c r="A27" s="4">
        <f t="shared" si="42"/>
        <v>0</v>
      </c>
      <c r="B27" s="4">
        <f t="shared" si="43"/>
        <v>0</v>
      </c>
      <c r="C27" s="4">
        <f t="shared" si="50"/>
        <v>0</v>
      </c>
      <c r="D27" s="4">
        <f t="shared" si="44"/>
        <v>0</v>
      </c>
      <c r="E27" s="5">
        <f t="shared" si="45"/>
        <v>0</v>
      </c>
      <c r="F27" s="8" t="e">
        <f t="shared" si="46"/>
        <v>#DIV/0!</v>
      </c>
      <c r="G27" s="8" t="e">
        <f t="shared" si="47"/>
        <v>#DIV/0!</v>
      </c>
      <c r="H27" s="8" t="e">
        <f t="shared" si="48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1"/>
        <v>0</v>
      </c>
      <c r="Q27">
        <f t="shared" si="51"/>
        <v>0</v>
      </c>
      <c r="R27" s="2">
        <v>0</v>
      </c>
      <c r="S27" s="2"/>
    </row>
    <row r="28" spans="1:24" ht="15.75" thickBot="1" x14ac:dyDescent="0.3">
      <c r="A28" s="4">
        <f t="shared" si="42"/>
        <v>0</v>
      </c>
      <c r="B28" s="4">
        <f t="shared" si="43"/>
        <v>0</v>
      </c>
      <c r="C28" s="4">
        <f t="shared" si="50"/>
        <v>0</v>
      </c>
      <c r="D28" s="4">
        <f t="shared" si="44"/>
        <v>0</v>
      </c>
      <c r="E28" s="5">
        <f t="shared" si="45"/>
        <v>0</v>
      </c>
      <c r="F28" s="8" t="e">
        <f t="shared" si="46"/>
        <v>#DIV/0!</v>
      </c>
      <c r="G28" s="8" t="e">
        <f t="shared" si="47"/>
        <v>#DIV/0!</v>
      </c>
      <c r="H28" s="8" t="e">
        <f t="shared" si="48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1"/>
        <v>0</v>
      </c>
      <c r="Q28">
        <f t="shared" si="51"/>
        <v>0</v>
      </c>
      <c r="R28" s="2">
        <v>0</v>
      </c>
      <c r="S28" s="2"/>
    </row>
    <row r="29" spans="1:24" ht="15.75" x14ac:dyDescent="0.25">
      <c r="T29" s="37" t="s">
        <v>13</v>
      </c>
      <c r="U29" s="15"/>
      <c r="V29" s="54">
        <v>14500</v>
      </c>
      <c r="W29" s="16" t="s">
        <v>31</v>
      </c>
    </row>
    <row r="30" spans="1:24" ht="38.25" customHeight="1" x14ac:dyDescent="0.25">
      <c r="T30" s="17" t="s">
        <v>14</v>
      </c>
      <c r="U30" s="14"/>
      <c r="V30" s="55">
        <v>2800</v>
      </c>
      <c r="W30" s="18"/>
    </row>
    <row r="31" spans="1:24" ht="15.75" x14ac:dyDescent="0.25">
      <c r="T31" s="19" t="s">
        <v>15</v>
      </c>
      <c r="U31" s="14"/>
      <c r="V31" s="55">
        <f>V29-V30</f>
        <v>11700</v>
      </c>
      <c r="W31" s="18"/>
    </row>
    <row r="32" spans="1:24" ht="15.75" x14ac:dyDescent="0.25">
      <c r="G32" s="6"/>
      <c r="H32" s="6"/>
      <c r="T32" s="19" t="s">
        <v>16</v>
      </c>
      <c r="U32" s="14"/>
      <c r="V32" s="55">
        <f>V30</f>
        <v>2800</v>
      </c>
      <c r="W32" s="18"/>
    </row>
    <row r="33" spans="15:24" ht="15.75" x14ac:dyDescent="0.25">
      <c r="T33" s="19" t="s">
        <v>17</v>
      </c>
      <c r="U33" s="38"/>
      <c r="V33" s="56">
        <f>W33-W34</f>
        <v>3</v>
      </c>
      <c r="W33" s="20">
        <v>2024</v>
      </c>
    </row>
    <row r="34" spans="15:24" ht="15.75" x14ac:dyDescent="0.25">
      <c r="P34" s="46" t="s">
        <v>36</v>
      </c>
      <c r="Q34" s="46">
        <v>3213000</v>
      </c>
      <c r="R34" s="46" t="s">
        <v>39</v>
      </c>
      <c r="T34" s="19" t="s">
        <v>18</v>
      </c>
      <c r="U34" s="38"/>
      <c r="V34" s="56">
        <f>V35-V33</f>
        <v>57</v>
      </c>
      <c r="W34" s="20">
        <v>2021</v>
      </c>
      <c r="X34" s="11" t="s">
        <v>40</v>
      </c>
    </row>
    <row r="35" spans="15:24" ht="15.75" x14ac:dyDescent="0.25">
      <c r="T35" s="19" t="s">
        <v>19</v>
      </c>
      <c r="U35" s="38"/>
      <c r="V35" s="56">
        <v>60</v>
      </c>
      <c r="W35" s="20"/>
    </row>
    <row r="36" spans="15:24" ht="32.25" customHeight="1" x14ac:dyDescent="0.25">
      <c r="P36" s="62"/>
      <c r="Q36" s="62"/>
      <c r="R36" s="62"/>
      <c r="S36" s="44"/>
      <c r="T36" s="17" t="s">
        <v>20</v>
      </c>
      <c r="U36" s="38"/>
      <c r="V36" s="56">
        <f>90*V33/V35</f>
        <v>4.5</v>
      </c>
      <c r="W36" s="20"/>
    </row>
    <row r="37" spans="15:24" ht="15.75" x14ac:dyDescent="0.25">
      <c r="Q37" s="4"/>
      <c r="R37" s="4"/>
      <c r="S37" s="4"/>
      <c r="T37" s="19"/>
      <c r="U37" s="39"/>
      <c r="V37" s="56">
        <f>V36%</f>
        <v>4.4999999999999998E-2</v>
      </c>
      <c r="W37" s="21"/>
    </row>
    <row r="38" spans="15:24" ht="15.75" x14ac:dyDescent="0.25">
      <c r="P38" s="11"/>
      <c r="Q38" s="11"/>
      <c r="R38" s="11"/>
      <c r="S38" s="11"/>
      <c r="T38" s="19" t="s">
        <v>21</v>
      </c>
      <c r="U38" s="14"/>
      <c r="V38" s="55">
        <f>V32*V37</f>
        <v>126</v>
      </c>
      <c r="W38" s="18"/>
    </row>
    <row r="39" spans="15:24" ht="15.75" x14ac:dyDescent="0.25">
      <c r="R39" s="12"/>
      <c r="S39" s="12"/>
      <c r="T39" s="19" t="s">
        <v>22</v>
      </c>
      <c r="U39" s="14"/>
      <c r="V39" s="55">
        <f>V32-V38</f>
        <v>2674</v>
      </c>
      <c r="W39" s="18"/>
    </row>
    <row r="40" spans="15:24" ht="15.75" x14ac:dyDescent="0.25">
      <c r="R40" s="6"/>
      <c r="S40" s="6"/>
      <c r="T40" s="19" t="s">
        <v>15</v>
      </c>
      <c r="U40" s="14"/>
      <c r="V40" s="55">
        <f>V31</f>
        <v>11700</v>
      </c>
      <c r="W40" s="18"/>
    </row>
    <row r="41" spans="15:24" ht="15.75" x14ac:dyDescent="0.25">
      <c r="R41" s="6"/>
      <c r="S41" s="6"/>
      <c r="T41" s="19"/>
      <c r="U41" s="14"/>
      <c r="V41" s="55"/>
      <c r="W41" s="18"/>
    </row>
    <row r="42" spans="15:24" ht="15.75" x14ac:dyDescent="0.25">
      <c r="R42" s="6"/>
      <c r="S42" s="6"/>
      <c r="T42" s="19" t="s">
        <v>23</v>
      </c>
      <c r="U42" s="14"/>
      <c r="V42" s="55">
        <f>V40+V39</f>
        <v>14374</v>
      </c>
      <c r="W42" s="18"/>
    </row>
    <row r="43" spans="15:24" ht="15.75" x14ac:dyDescent="0.25">
      <c r="T43" s="19"/>
      <c r="U43" s="38"/>
      <c r="V43" s="56"/>
      <c r="W43" s="20"/>
    </row>
    <row r="44" spans="15:24" ht="15.75" x14ac:dyDescent="0.25">
      <c r="T44" s="22" t="s">
        <v>32</v>
      </c>
      <c r="U44" s="40"/>
      <c r="V44" s="56">
        <f>41.45*10.764</f>
        <v>446.1678</v>
      </c>
      <c r="W44" s="20" t="s">
        <v>34</v>
      </c>
    </row>
    <row r="45" spans="15:24" ht="15.75" x14ac:dyDescent="0.25">
      <c r="P45" s="10"/>
      <c r="T45" s="22" t="s">
        <v>35</v>
      </c>
      <c r="U45" s="40"/>
      <c r="V45" s="56">
        <f>V42*V44</f>
        <v>6413215.9572000001</v>
      </c>
      <c r="W45" s="23"/>
    </row>
    <row r="46" spans="15:24" ht="15.75" x14ac:dyDescent="0.25">
      <c r="P46" s="10"/>
      <c r="T46" s="22" t="s">
        <v>37</v>
      </c>
      <c r="U46" s="40"/>
      <c r="V46" s="56"/>
      <c r="W46" s="23"/>
    </row>
    <row r="47" spans="15:24" ht="23.25" customHeight="1" x14ac:dyDescent="0.25">
      <c r="P47" s="4"/>
      <c r="Q47" s="4"/>
      <c r="R47" s="4"/>
      <c r="S47" s="4"/>
      <c r="T47" s="24" t="s">
        <v>33</v>
      </c>
      <c r="U47" s="41"/>
      <c r="V47" s="55">
        <f>V45+V46</f>
        <v>6413215.9572000001</v>
      </c>
      <c r="W47" s="25"/>
      <c r="X47" s="12"/>
    </row>
    <row r="48" spans="15:24" ht="15.75" x14ac:dyDescent="0.25">
      <c r="O48" s="9"/>
      <c r="P48" s="9"/>
      <c r="Q48" s="9"/>
      <c r="R48" s="9"/>
      <c r="S48" s="9"/>
      <c r="T48" s="22" t="s">
        <v>24</v>
      </c>
      <c r="U48" s="40"/>
      <c r="V48" s="56">
        <f>V47*0.9</f>
        <v>5771894.3614800004</v>
      </c>
      <c r="W48" s="20"/>
      <c r="X48">
        <f>14000/1.45</f>
        <v>9655.1724137931033</v>
      </c>
    </row>
    <row r="49" spans="18:24" ht="15.75" x14ac:dyDescent="0.25">
      <c r="T49" s="22" t="s">
        <v>25</v>
      </c>
      <c r="U49" s="40"/>
      <c r="V49" s="56">
        <f>V47*0.8</f>
        <v>5130572.7657600008</v>
      </c>
      <c r="W49" s="25"/>
      <c r="X49" s="12"/>
    </row>
    <row r="50" spans="18:24" ht="15.75" x14ac:dyDescent="0.25">
      <c r="T50" s="22" t="s">
        <v>26</v>
      </c>
      <c r="U50" s="40"/>
      <c r="V50" s="56">
        <f>V30*V44</f>
        <v>1249269.8400000001</v>
      </c>
      <c r="W50" s="26"/>
    </row>
    <row r="51" spans="18:24" ht="15.75" x14ac:dyDescent="0.25">
      <c r="T51" s="19" t="s">
        <v>27</v>
      </c>
      <c r="U51" s="38"/>
      <c r="V51" s="57"/>
      <c r="W51" s="25"/>
    </row>
    <row r="52" spans="18:24" ht="15.75" x14ac:dyDescent="0.25">
      <c r="T52" s="27" t="s">
        <v>28</v>
      </c>
      <c r="U52" s="42"/>
      <c r="V52" s="57">
        <f>V45*0.03/12</f>
        <v>16033.039892999999</v>
      </c>
      <c r="W52" s="28"/>
    </row>
    <row r="53" spans="18:24" x14ac:dyDescent="0.25">
      <c r="R53" s="6"/>
      <c r="S53" s="6"/>
      <c r="T53" s="29"/>
      <c r="U53" s="36"/>
      <c r="V53" s="58"/>
      <c r="W53" s="28"/>
    </row>
    <row r="54" spans="18:24" x14ac:dyDescent="0.25">
      <c r="T54" s="29"/>
      <c r="U54" s="36"/>
      <c r="V54" s="58"/>
      <c r="W54" s="28"/>
    </row>
    <row r="55" spans="18:24" ht="15.75" thickBot="1" x14ac:dyDescent="0.3">
      <c r="T55" s="30"/>
      <c r="U55" s="31"/>
      <c r="V55" s="59"/>
      <c r="W55" s="32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X24" sqref="X24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L20" sqref="L2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C357-932A-4C66-B038-3BE480D4C754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Sheet13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2024-01-09T05:49:16Z</dcterms:modified>
</cp:coreProperties>
</file>