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SONALI YEDGE - SBI\"/>
    </mc:Choice>
  </mc:AlternateContent>
  <xr:revisionPtr revIDLastSave="0" documentId="13_ncr:1_{95BCA45C-5DA1-4710-B142-337411BD3C2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37" i="19" l="1"/>
  <c r="N37" i="19"/>
  <c r="Q45" i="17"/>
  <c r="P45" i="17"/>
  <c r="T38" i="18"/>
  <c r="S38" i="18"/>
  <c r="G39" i="4"/>
  <c r="G38" i="4"/>
  <c r="G37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S39" i="4" l="1"/>
  <c r="S40" i="4" s="1"/>
  <c r="S42" i="4" s="1"/>
  <c r="S41" i="4" l="1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<sst xmlns="http://schemas.openxmlformats.org/spreadsheetml/2006/main" count="50" uniqueCount="44">
  <si>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</si>
  <si>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</si>
  <si>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</si>
  <si>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</si>
  <si>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</si>
  <si>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</si>
  <si>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</si>
  <si>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</si>
  <si>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</si>
  <si>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</si>
  <si>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</si>
  <si>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</si>
  <si>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</si>
  <si>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</si>
  <si>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</si>
  <si>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</si>
  <si>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</si>
  <si>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</si>
  <si>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</si>
  <si>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</si>
  <si>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</si>
  <si>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</si>
  <si>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</si>
  <si>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</si>
  <si>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</si>
  <si>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</si>
  <si>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</si>
  <si>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</si>
  <si>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</si>
  <si>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</si>
  <si>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</si>
  <si>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</si>
  <si>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</si>
  <si>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</si>
  <si>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</si>
  <si>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</si>
  <si>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</si>
  <si>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</si>
  <si>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</si>
  <si>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State Bank Of India ( RACPC Sion ) - SONALI YEDGE</t>
  </si>
  <si>
    <t>Agree CA</t>
  </si>
  <si>
    <t>Fb &amp; Terr</t>
  </si>
  <si>
    <t>As per OC</t>
  </si>
  <si>
    <t xml:space="preserve"> rate on 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</si>
</sst>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10" fontId="0" fillId="0" borderId="0" xfId="0" applyNumberForma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48</xdr:row>
      <xdr:rowOff>144107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27562-E755-4784-A04C-3807674C0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8830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6</xdr:row>
      <xdr:rowOff>104775</xdr:rowOff>
    </xdr:from>
    <xdr:to>
      <xdr:col>17</xdr:col>
      <xdr:colOff>477381</xdr:colOff>
      <xdr:row>32</xdr:row>
      <xdr:rowOff>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C368DE-02A9-4BBB-B05C-551986043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3675" y="1247775"/>
          <a:ext cx="8106906" cy="48489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593100</xdr:colOff>
      <xdr:row>46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B7E076-6414-4142-9172-7775D8931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71500" cy="7754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126225</xdr:colOff>
      <xdr:row>43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C1D72B-EAC3-43EE-9FF2-61E596EC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195025" cy="8011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19</xdr:row>
      <xdr:rowOff>123825</xdr:rowOff>
    </xdr:from>
    <xdr:to>
      <xdr:col>31</xdr:col>
      <xdr:colOff>40549</xdr:colOff>
      <xdr:row>59</xdr:row>
      <xdr:rowOff>77257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2FC447-B06A-4F58-920D-1BE3828EE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50" y="3409950"/>
          <a:ext cx="17547499" cy="7573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507363</xdr:colOff>
      <xdr:row>37</xdr:row>
      <xdr:rowOff>48429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57FB75-000D-4F1E-B390-3E27BE21E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85763" cy="57634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0</xdr:row>
      <xdr:rowOff>0</xdr:rowOff>
    </xdr:from>
    <xdr:to>
      <xdr:col>35</xdr:col>
      <xdr:colOff>202556</xdr:colOff>
      <xdr:row>30</xdr:row>
      <xdr:rowOff>162745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1D4C83-7CFE-4778-B3A8-9588A6218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0425" y="0"/>
          <a:ext cx="18138131" cy="58777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29</xdr:col>
      <xdr:colOff>516889</xdr:colOff>
      <xdr:row>31</xdr:row>
      <xdr:rowOff>77019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5CCF1-2C59-41BC-AB40-443F41D55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"/>
          <a:ext cx="18195289" cy="58682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2</xdr:row>
      <xdr:rowOff>152400</xdr:rowOff>
    </xdr:from>
    <xdr:to>
      <xdr:col>18</xdr:col>
      <xdr:colOff>458345</xdr:colOff>
      <xdr:row>29</xdr:row>
      <xdr:rowOff>172171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B7C9C6-BD2A-4E5D-8974-7EDE99E4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533400"/>
          <a:ext cx="8202170" cy="51632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334528</xdr:colOff>
      <xdr:row>31</xdr:row>
      <xdr:rowOff>153219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1F5B2A-8687-442A-8297-55769850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259328" cy="5868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9"/>
  <sheetViews>
    <sheetView tabSelected="1" topLeftCell="A14" zoomScaleNormal="100" workbookViewId="0">
      <selection activeCell="W42" sqref="W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465</v>
      </c>
      <c r="C3" s="4">
        <f>B3*1.2</f>
        <v>558</v>
      </c>
      <c r="D3" s="4">
        <f t="shared" ref="D3:D14" si="2">C3*1.2</f>
        <v>669.6</v>
      </c>
      <c r="E3" s="5">
        <f t="shared" ref="E3:E14" si="3">R3</f>
        <v>3800000</v>
      </c>
      <c r="F3" s="9">
        <f t="shared" ref="F3:F14" si="4">ROUND((E3/B3),0)</f>
        <v>8172</v>
      </c>
      <c r="G3" s="9">
        <f t="shared" ref="G3:G14" si="5">ROUND((E3/C3),0)</f>
        <v>6810</v>
      </c>
      <c r="H3" s="9">
        <f t="shared" ref="H3:H14" si="6">ROUND((E3/D3),0)</f>
        <v>5675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465</v>
      </c>
      <c r="R3" s="2">
        <v>3800000</v>
      </c>
    </row>
    <row r="4" spans="1:20" x14ac:dyDescent="0.25">
      <c r="A4" s="4">
        <f t="shared" ref="A4:A9" si="9">N4</f>
        <v>0</v>
      </c>
      <c r="B4" s="4">
        <f t="shared" ref="B4:B9" si="10">Q4</f>
        <v>465</v>
      </c>
      <c r="C4" s="4">
        <f t="shared" ref="C4:C9" si="11">B4*1.2</f>
        <v>558</v>
      </c>
      <c r="D4" s="4">
        <f t="shared" ref="D4:D9" si="12">C4*1.2</f>
        <v>669.6</v>
      </c>
      <c r="E4" s="5">
        <f t="shared" ref="E4:E9" si="13">R4</f>
        <v>3150000</v>
      </c>
      <c r="F4" s="9">
        <f t="shared" ref="F4:F9" si="14">ROUND((E4/B4),0)</f>
        <v>6774</v>
      </c>
      <c r="G4" s="9">
        <f t="shared" ref="G4:G9" si="15">ROUND((E4/C4),0)</f>
        <v>5645</v>
      </c>
      <c r="H4" s="9">
        <f t="shared" ref="H4:H9" si="16">ROUND((E4/D4),0)</f>
        <v>4704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465</v>
      </c>
      <c r="R4" s="2">
        <v>3150000</v>
      </c>
    </row>
    <row r="5" spans="1:20" x14ac:dyDescent="0.25">
      <c r="A5" s="4">
        <f t="shared" si="9"/>
        <v>0</v>
      </c>
      <c r="B5" s="4">
        <f t="shared" si="10"/>
        <v>465</v>
      </c>
      <c r="C5" s="4">
        <f t="shared" si="11"/>
        <v>558</v>
      </c>
      <c r="D5" s="4">
        <f t="shared" si="12"/>
        <v>669.6</v>
      </c>
      <c r="E5" s="5">
        <f t="shared" si="13"/>
        <v>3800000</v>
      </c>
      <c r="F5" s="9">
        <f t="shared" si="14"/>
        <v>8172</v>
      </c>
      <c r="G5" s="9">
        <f t="shared" si="15"/>
        <v>6810</v>
      </c>
      <c r="H5" s="9">
        <f t="shared" si="16"/>
        <v>5675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465</v>
      </c>
      <c r="R5" s="2">
        <v>3800000</v>
      </c>
    </row>
    <row r="6" spans="1:20" s="43" customFormat="1" x14ac:dyDescent="0.25">
      <c r="A6" s="41">
        <f t="shared" si="9"/>
        <v>0</v>
      </c>
      <c r="B6" s="41">
        <f t="shared" si="10"/>
        <v>455</v>
      </c>
      <c r="C6" s="41">
        <f t="shared" si="11"/>
        <v>546</v>
      </c>
      <c r="D6" s="41">
        <f t="shared" si="12"/>
        <v>655.19999999999993</v>
      </c>
      <c r="E6" s="42">
        <f t="shared" si="13"/>
        <v>4400000</v>
      </c>
      <c r="F6" s="41">
        <f t="shared" si="14"/>
        <v>9670</v>
      </c>
      <c r="G6" s="41">
        <f t="shared" si="15"/>
        <v>8059</v>
      </c>
      <c r="H6" s="41">
        <f t="shared" si="16"/>
        <v>6716</v>
      </c>
      <c r="I6" s="41" t="e">
        <f>#REF!</f>
        <v>#REF!</v>
      </c>
      <c r="J6" s="41">
        <f t="shared" si="17"/>
        <v>0</v>
      </c>
      <c r="O6" s="43">
        <v>0</v>
      </c>
      <c r="P6" s="43">
        <f t="shared" si="18"/>
        <v>0</v>
      </c>
      <c r="Q6" s="43">
        <v>455</v>
      </c>
      <c r="R6" s="40">
        <v>4400000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487</v>
      </c>
      <c r="C16" s="4">
        <f>B16*1.2</f>
        <v>584.4</v>
      </c>
      <c r="D16" s="4">
        <f t="shared" ref="D16:D28" si="34">C16*1.2</f>
        <v>701.28</v>
      </c>
      <c r="E16" s="5">
        <f t="shared" ref="E16:E28" si="35">R16</f>
        <v>4900000</v>
      </c>
      <c r="F16" s="9">
        <f t="shared" ref="F16:F28" si="36">ROUND((E16/B16),0)</f>
        <v>10062</v>
      </c>
      <c r="G16" s="9">
        <f t="shared" ref="G16:G28" si="37">ROUND((E16/C16),0)</f>
        <v>8385</v>
      </c>
      <c r="H16" s="9">
        <f t="shared" ref="H16:H28" si="38">ROUND((E16/D16),0)</f>
        <v>6987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487</v>
      </c>
      <c r="R16" s="2">
        <v>4900000</v>
      </c>
    </row>
    <row r="17" spans="1:24" x14ac:dyDescent="0.25">
      <c r="A17" s="4">
        <f t="shared" si="32"/>
        <v>0</v>
      </c>
      <c r="B17" s="4">
        <f t="shared" si="33"/>
        <v>833.33333333333337</v>
      </c>
      <c r="C17" s="4">
        <f t="shared" ref="C17:C28" si="41">B17*1.2</f>
        <v>1000</v>
      </c>
      <c r="D17" s="4">
        <f t="shared" si="34"/>
        <v>1200</v>
      </c>
      <c r="E17" s="5">
        <f t="shared" si="35"/>
        <v>5800000</v>
      </c>
      <c r="F17" s="9">
        <f t="shared" si="36"/>
        <v>6960</v>
      </c>
      <c r="G17" s="9">
        <f t="shared" si="37"/>
        <v>5800</v>
      </c>
      <c r="H17" s="9">
        <f t="shared" si="38"/>
        <v>4833</v>
      </c>
      <c r="I17" s="4" t="e">
        <f>#REF!</f>
        <v>#REF!</v>
      </c>
      <c r="J17" s="4">
        <f t="shared" si="39"/>
        <v>0</v>
      </c>
      <c r="O17">
        <v>0</v>
      </c>
      <c r="P17">
        <v>1000</v>
      </c>
      <c r="Q17">
        <f t="shared" si="40"/>
        <v>833.33333333333337</v>
      </c>
      <c r="R17" s="2">
        <v>5800000</v>
      </c>
    </row>
    <row r="18" spans="1:24" x14ac:dyDescent="0.25">
      <c r="A18" s="4">
        <f t="shared" si="32"/>
        <v>0</v>
      </c>
      <c r="B18" s="4">
        <f t="shared" si="33"/>
        <v>696</v>
      </c>
      <c r="C18" s="4">
        <f t="shared" si="41"/>
        <v>835.19999999999993</v>
      </c>
      <c r="D18" s="4">
        <f t="shared" si="34"/>
        <v>1002.2399999999999</v>
      </c>
      <c r="E18" s="5">
        <f t="shared" si="35"/>
        <v>4900000</v>
      </c>
      <c r="F18" s="9">
        <f t="shared" si="36"/>
        <v>7040</v>
      </c>
      <c r="G18" s="9">
        <f t="shared" si="37"/>
        <v>5867</v>
      </c>
      <c r="H18" s="9">
        <f t="shared" si="38"/>
        <v>4889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696</v>
      </c>
      <c r="R18" s="2">
        <v>4900000</v>
      </c>
    </row>
    <row r="19" spans="1:24" x14ac:dyDescent="0.25">
      <c r="A19" s="4">
        <f t="shared" si="32"/>
        <v>0</v>
      </c>
      <c r="B19" s="4">
        <f t="shared" si="33"/>
        <v>1100</v>
      </c>
      <c r="C19" s="4">
        <f t="shared" si="41"/>
        <v>1320</v>
      </c>
      <c r="D19" s="4">
        <f t="shared" si="34"/>
        <v>1584</v>
      </c>
      <c r="E19" s="5">
        <f t="shared" si="35"/>
        <v>5800000</v>
      </c>
      <c r="F19" s="9">
        <f t="shared" si="36"/>
        <v>5273</v>
      </c>
      <c r="G19" s="9">
        <f t="shared" si="37"/>
        <v>4394</v>
      </c>
      <c r="H19" s="9">
        <f t="shared" si="38"/>
        <v>3662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1100</v>
      </c>
      <c r="R19" s="2">
        <v>5800000</v>
      </c>
    </row>
    <row r="20" spans="1:24" s="43" customFormat="1" x14ac:dyDescent="0.25">
      <c r="A20" s="41">
        <f t="shared" si="32"/>
        <v>0</v>
      </c>
      <c r="B20" s="41">
        <f t="shared" si="33"/>
        <v>405</v>
      </c>
      <c r="C20" s="41">
        <f t="shared" si="41"/>
        <v>486</v>
      </c>
      <c r="D20" s="41">
        <f t="shared" si="34"/>
        <v>583.19999999999993</v>
      </c>
      <c r="E20" s="42">
        <f t="shared" si="35"/>
        <v>4350000</v>
      </c>
      <c r="F20" s="41">
        <f t="shared" si="36"/>
        <v>10741</v>
      </c>
      <c r="G20" s="41">
        <f t="shared" si="37"/>
        <v>8951</v>
      </c>
      <c r="H20" s="41">
        <f t="shared" si="38"/>
        <v>7459</v>
      </c>
      <c r="I20" s="41" t="e">
        <f>#REF!</f>
        <v>#REF!</v>
      </c>
      <c r="J20" s="41">
        <f t="shared" si="39"/>
        <v>0</v>
      </c>
      <c r="O20" s="43">
        <v>0</v>
      </c>
      <c r="P20" s="43">
        <f t="shared" si="40"/>
        <v>0</v>
      </c>
      <c r="Q20" s="43">
        <v>405</v>
      </c>
      <c r="R20" s="40">
        <v>4350000</v>
      </c>
    </row>
    <row r="21" spans="1:24" x14ac:dyDescent="0.25">
      <c r="A21" s="4">
        <f t="shared" si="32"/>
        <v>0</v>
      </c>
      <c r="B21" s="4">
        <f t="shared" si="33"/>
        <v>455</v>
      </c>
      <c r="C21" s="4">
        <f t="shared" si="41"/>
        <v>546</v>
      </c>
      <c r="D21" s="4">
        <f t="shared" si="34"/>
        <v>655.19999999999993</v>
      </c>
      <c r="E21" s="5">
        <f t="shared" si="35"/>
        <v>4500000</v>
      </c>
      <c r="F21" s="9">
        <f t="shared" si="36"/>
        <v>9890</v>
      </c>
      <c r="G21" s="9">
        <f t="shared" si="37"/>
        <v>8242</v>
      </c>
      <c r="H21" s="9">
        <f t="shared" si="38"/>
        <v>6868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455</v>
      </c>
      <c r="R21" s="2">
        <v>4500000</v>
      </c>
    </row>
    <row r="22" spans="1:24" s="43" customFormat="1" x14ac:dyDescent="0.25">
      <c r="A22" s="41">
        <f t="shared" ref="A22:A24" si="42">N22</f>
        <v>0</v>
      </c>
      <c r="B22" s="41">
        <f t="shared" ref="B22:B24" si="43">Q22</f>
        <v>400</v>
      </c>
      <c r="C22" s="41">
        <f t="shared" ref="C22:C24" si="44">B22*1.2</f>
        <v>480</v>
      </c>
      <c r="D22" s="41">
        <f t="shared" ref="D22:D24" si="45">C22*1.2</f>
        <v>576</v>
      </c>
      <c r="E22" s="42">
        <f t="shared" ref="E22:E24" si="46">R22</f>
        <v>4200000</v>
      </c>
      <c r="F22" s="41">
        <f t="shared" ref="F22:F24" si="47">ROUND((E22/B22),0)</f>
        <v>10500</v>
      </c>
      <c r="G22" s="41">
        <f t="shared" ref="G22:G24" si="48">ROUND((E22/C22),0)</f>
        <v>8750</v>
      </c>
      <c r="H22" s="41">
        <f t="shared" ref="H22:H24" si="49">ROUND((E22/D22),0)</f>
        <v>7292</v>
      </c>
      <c r="I22" s="41" t="e">
        <f>#REF!</f>
        <v>#REF!</v>
      </c>
      <c r="J22" s="41">
        <f t="shared" ref="J22:J24" si="50">S22</f>
        <v>0</v>
      </c>
      <c r="O22" s="43">
        <v>0</v>
      </c>
      <c r="P22" s="43">
        <f t="shared" ref="P22:P24" si="51">O22/1.2</f>
        <v>0</v>
      </c>
      <c r="Q22" s="43">
        <v>400</v>
      </c>
      <c r="R22" s="40">
        <v>4200000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40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10500</v>
      </c>
      <c r="X29" s="20" t="s">
        <v>43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v>8000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v>5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v>55</v>
      </c>
      <c r="X34" s="24">
        <v>2019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v>7.5</v>
      </c>
      <c r="X36" s="24"/>
    </row>
    <row r="37" spans="5:25" ht="15.75" x14ac:dyDescent="0.25">
      <c r="E37" t="s">
        <v>40</v>
      </c>
      <c r="F37" s="7">
        <v>33.26</v>
      </c>
      <c r="G37">
        <f>F37*10.764</f>
        <v>358.01063999999997</v>
      </c>
      <c r="U37" s="17"/>
      <c r="V37" s="26"/>
      <c r="W37" s="27">
        <v>7.4999999999999997E-2</v>
      </c>
      <c r="X37" s="27"/>
    </row>
    <row r="38" spans="5:25" ht="15.75" x14ac:dyDescent="0.25">
      <c r="E38" t="s">
        <v>41</v>
      </c>
      <c r="F38" s="7">
        <v>9.01</v>
      </c>
      <c r="G38">
        <f>F38*10.764</f>
        <v>96.983639999999994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v>187.5</v>
      </c>
      <c r="X38" s="22"/>
    </row>
    <row r="39" spans="5:25" ht="15.75" x14ac:dyDescent="0.25">
      <c r="G39">
        <f>G37+G38</f>
        <v>454.99427999999995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v>2312.5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v>8000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v>10312.5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455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v>4692187.5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v>4222968.75</v>
      </c>
      <c r="X46" s="22"/>
    </row>
    <row r="47" spans="5:25" ht="15.75" x14ac:dyDescent="0.25">
      <c r="S47" s="10"/>
      <c r="T47" s="10"/>
      <c r="U47" s="17" t="s">
        <v>26</v>
      </c>
      <c r="V47" s="23"/>
      <c r="W47" s="34">
        <v>3753750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v>1137500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4">
        <v>9775.39</v>
      </c>
      <c r="X51" s="34"/>
    </row>
    <row r="57" spans="21:24" x14ac:dyDescent="0.25">
      <c r="W57" s="2"/>
    </row>
    <row r="58" spans="21:24" x14ac:dyDescent="0.25">
      <c r="W58" s="2"/>
    </row>
    <row r="59" spans="21:24" x14ac:dyDescent="0.25">
      <c r="W59" s="2"/>
    </row>
    <row r="60" spans="21:24" x14ac:dyDescent="0.25">
      <c r="W60" s="2"/>
    </row>
    <row r="65" spans="23:23" x14ac:dyDescent="0.25">
      <c r="W65" s="44"/>
    </row>
    <row r="66" spans="23:23" x14ac:dyDescent="0.25">
      <c r="W66" s="2"/>
    </row>
    <row r="68" spans="23:23" x14ac:dyDescent="0.25">
      <c r="W68" s="2"/>
    </row>
    <row r="70" spans="23:23" x14ac:dyDescent="0.25">
      <c r="W70" s="2"/>
    </row>
    <row r="73" spans="23:23" x14ac:dyDescent="0.25">
      <c r="W73" s="2"/>
    </row>
    <row r="74" spans="23:23" x14ac:dyDescent="0.25">
      <c r="W74" s="2"/>
    </row>
    <row r="75" spans="23:23" x14ac:dyDescent="0.25">
      <c r="W75" s="2"/>
    </row>
    <row r="77" spans="23:23" x14ac:dyDescent="0.25">
      <c r="W77" s="2"/>
    </row>
    <row r="79" spans="23:23" x14ac:dyDescent="0.25">
      <c r="W79" s="2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1" zoomScaleNormal="100" workbookViewId="0">
      <selection activeCell="E39" sqref="E3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P40:Q45"/>
  <sheetViews>
    <sheetView topLeftCell="A11" zoomScaleNormal="100" workbookViewId="0">
      <selection activeCell="Q41" sqref="Q41"/>
    </sheetView>
  </sheetViews>
  <sheetFormatPr defaultRowHeight="15" x14ac:dyDescent="0.25"/>
  <sheetData>
    <row r="40" spans="16:17" x14ac:dyDescent="0.25">
      <c r="P40">
        <v>25.872</v>
      </c>
    </row>
    <row r="41" spans="16:17" x14ac:dyDescent="0.25">
      <c r="P41">
        <v>2.5499999999999998</v>
      </c>
    </row>
    <row r="42" spans="16:17" x14ac:dyDescent="0.25">
      <c r="P42">
        <v>3.8250000000000002</v>
      </c>
    </row>
    <row r="43" spans="16:17" x14ac:dyDescent="0.25">
      <c r="P43">
        <v>6.85</v>
      </c>
    </row>
    <row r="44" spans="16:17" x14ac:dyDescent="0.25">
      <c r="P44">
        <v>4.125</v>
      </c>
    </row>
    <row r="45" spans="16:17" x14ac:dyDescent="0.25">
      <c r="P45">
        <f>SUM(P40:P44)</f>
        <v>43.222000000000001</v>
      </c>
      <c r="Q45">
        <f>P45*10.764</f>
        <v>465.24160799999999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S33:T38"/>
  <sheetViews>
    <sheetView topLeftCell="F4" zoomScaleNormal="100" workbookViewId="0">
      <selection activeCell="T38" sqref="T38"/>
    </sheetView>
  </sheetViews>
  <sheetFormatPr defaultRowHeight="15" x14ac:dyDescent="0.25"/>
  <sheetData>
    <row r="33" spans="19:20" x14ac:dyDescent="0.25">
      <c r="S33">
        <v>25.872</v>
      </c>
    </row>
    <row r="34" spans="19:20" x14ac:dyDescent="0.25">
      <c r="S34">
        <v>2.5499999999999998</v>
      </c>
    </row>
    <row r="35" spans="19:20" x14ac:dyDescent="0.25">
      <c r="S35">
        <v>6.85</v>
      </c>
    </row>
    <row r="36" spans="19:20" x14ac:dyDescent="0.25">
      <c r="S36">
        <v>3.8250000000000002</v>
      </c>
    </row>
    <row r="37" spans="19:20" x14ac:dyDescent="0.25">
      <c r="S37">
        <v>4.125</v>
      </c>
    </row>
    <row r="38" spans="19:20" x14ac:dyDescent="0.25">
      <c r="S38">
        <f>SUM(S33:S37)</f>
        <v>43.222000000000001</v>
      </c>
      <c r="T38">
        <f>S38*10.764</f>
        <v>465.24160799999999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7"/>
  <sheetViews>
    <sheetView topLeftCell="A4" workbookViewId="0">
      <selection activeCell="O38" sqref="O38"/>
    </sheetView>
  </sheetViews>
  <sheetFormatPr defaultRowHeight="15" x14ac:dyDescent="0.25"/>
  <sheetData>
    <row r="1" spans="1:1" x14ac:dyDescent="0.25">
      <c r="A1" s="6"/>
    </row>
    <row r="35" spans="14:15" x14ac:dyDescent="0.25">
      <c r="N35">
        <v>33.26</v>
      </c>
    </row>
    <row r="36" spans="14:15" x14ac:dyDescent="0.25">
      <c r="N36">
        <v>9.01</v>
      </c>
    </row>
    <row r="37" spans="14:15" x14ac:dyDescent="0.25">
      <c r="N37">
        <f>SUM(N35:N36)</f>
        <v>42.269999999999996</v>
      </c>
      <c r="O37">
        <f>N37*10.764</f>
        <v>454.99427999999995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2024-01-09T06:43:35Z</dcterms:modified>
</cp:coreProperties>
</file>