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January 2024\"/>
    </mc:Choice>
  </mc:AlternateContent>
  <xr:revisionPtr revIDLastSave="0" documentId="13_ncr:1_{D6DF71B5-D7ED-49D4-B1BA-FB9130392FD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G29" i="4" l="1"/>
  <c r="J27" i="4"/>
  <c r="Q5" i="4"/>
  <c r="P4" i="4"/>
  <c r="Q4" i="4" s="1"/>
  <c r="P3" i="4"/>
  <c r="Q3" i="4" s="1"/>
  <c r="Q2" i="4"/>
  <c r="D19" i="4"/>
  <c r="Q6" i="4" l="1"/>
  <c r="C43" i="4" l="1"/>
  <c r="C42" i="4"/>
  <c r="C41" i="4"/>
  <c r="D28" i="4" l="1"/>
  <c r="D22" i="4"/>
  <c r="D17" i="4"/>
  <c r="D18" i="4" s="1"/>
  <c r="D23" i="4" l="1"/>
  <c r="D24" i="4" s="1"/>
  <c r="D25" i="4" s="1"/>
  <c r="D29" i="4" s="1"/>
  <c r="D32" i="4" l="1"/>
  <c r="D31" i="4"/>
  <c r="D30" i="4"/>
  <c r="Q8" i="4" l="1"/>
  <c r="Q7" i="4"/>
  <c r="P9" i="4" l="1"/>
  <c r="Q9" i="4" s="1"/>
  <c r="P10" i="4"/>
  <c r="Q10" i="4" s="1"/>
  <c r="P11" i="4" l="1"/>
  <c r="Q11" i="4" s="1"/>
  <c r="J11" i="4" l="1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B11" i="4" l="1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3" i="4"/>
  <c r="F4" i="4"/>
  <c r="F5" i="4"/>
  <c r="F6" i="4"/>
  <c r="F2" i="4"/>
  <c r="B7" i="4"/>
  <c r="C7" i="4" s="1"/>
  <c r="D5" i="4" l="1"/>
  <c r="H5" i="4" s="1"/>
  <c r="D10" i="4"/>
  <c r="H10" i="4" s="1"/>
  <c r="G10" i="4"/>
  <c r="D9" i="4"/>
  <c r="H9" i="4" s="1"/>
  <c r="G9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7" i="4" l="1"/>
  <c r="H7" i="4" s="1"/>
  <c r="G7" i="4"/>
</calcChain>
</file>

<file path=xl/sharedStrings.xml><?xml version="1.0" encoding="utf-8"?>
<sst xmlns="http://schemas.openxmlformats.org/spreadsheetml/2006/main" count="38" uniqueCount="35">
  <si>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</si>
  <si>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</si>
  <si>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</si>
  <si>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</si>
  <si>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</si>
  <si>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</si>
  <si>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</si>
  <si>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</si>
  <si>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</si>
  <si>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</si>
  <si>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</si>
  <si>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</si>
  <si>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</si>
  <si>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</si>
  <si>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</si>
  <si>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</si>
  <si>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</si>
  <si>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</si>
  <si>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</si>
  <si>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</si>
  <si>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</si>
  <si>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</si>
  <si>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</si>
  <si>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</si>
  <si>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</si>
  <si>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</si>
  <si>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</si>
  <si>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</si>
  <si>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</si>
  <si>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Index-II</t>
  </si>
  <si>
    <t>Flat No. 101 on 1st floor, Mansarovar Regency J K K chsl Mira Road East</t>
  </si>
  <si>
    <t>01.04.2009</t>
  </si>
  <si>
    <t>Area of Flat No. 101</t>
  </si>
  <si>
    <t>BUA</t>
  </si>
  <si>
    <t>sold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</si>
</sst>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9" fillId="0" borderId="1" xfId="0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Fill="1"/>
    <xf numFmtId="4" fontId="0" fillId="0" borderId="0" xfId="0" applyNumberFormat="1" applyFill="1"/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402148</xdr:colOff>
      <xdr:row>48</xdr:row>
      <xdr:rowOff>1212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084CD9-017E-46FC-B2C4-A8231070D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32548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11653</xdr:colOff>
      <xdr:row>42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42F2CC-712A-4501-9778-C49C29BE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251653" cy="7849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573537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97DA0-0D7B-4D25-B5CD-106BFCCD5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94337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564010</xdr:colOff>
      <xdr:row>46</xdr:row>
      <xdr:rowOff>96413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5C36AC-F867-4DB7-8EC7-B7E25DEA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84810" cy="8335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87779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25C12-57AD-44AE-B713-FEAE6E80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18179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29</xdr:col>
      <xdr:colOff>68726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28F1D-2062-4811-AFC7-3FEEF810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4699126" cy="8373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3"/>
  <sheetViews>
    <sheetView tabSelected="1" topLeftCell="A4" zoomScaleNormal="100" workbookViewId="0">
      <selection activeCell="G33" sqref="G33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26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26" s="29" customFormat="1" x14ac:dyDescent="0.25">
      <c r="A2" s="26">
        <f t="shared" ref="A2:A11" si="0">N2</f>
        <v>0</v>
      </c>
      <c r="B2" s="26">
        <f t="shared" ref="B2:B11" si="1">Q2</f>
        <v>325</v>
      </c>
      <c r="C2" s="26">
        <f>B2*1.2</f>
        <v>390</v>
      </c>
      <c r="D2" s="26">
        <f t="shared" ref="D2:D11" si="2">C2*1.2</f>
        <v>468</v>
      </c>
      <c r="E2" s="27">
        <f t="shared" ref="E2:E11" si="3">R2</f>
        <v>4800000</v>
      </c>
      <c r="F2" s="26">
        <f t="shared" ref="F2:F11" si="4">ROUND((E2/B2),0)</f>
        <v>14769</v>
      </c>
      <c r="G2" s="26">
        <f t="shared" ref="G2:G11" si="5">ROUND((E2/C2),0)</f>
        <v>12308</v>
      </c>
      <c r="H2" s="28">
        <f t="shared" ref="H2:H11" si="6">ROUND((E2/D2),0)</f>
        <v>10256</v>
      </c>
      <c r="I2" s="26" t="e">
        <f>#REF!</f>
        <v>#REF!</v>
      </c>
      <c r="J2" s="26">
        <f t="shared" ref="J2:J11" si="7">S2</f>
        <v>0</v>
      </c>
      <c r="O2" s="29">
        <v>0</v>
      </c>
      <c r="P2" s="29">
        <v>390</v>
      </c>
      <c r="Q2" s="31">
        <f t="shared" ref="Q2:Q5" si="8">P2/1.2</f>
        <v>325</v>
      </c>
      <c r="R2" s="32">
        <v>4800000</v>
      </c>
      <c r="T2" s="29" t="s">
        <v>34</v>
      </c>
    </row>
    <row r="3" spans="1:26" s="29" customFormat="1" x14ac:dyDescent="0.25">
      <c r="A3" s="26">
        <f t="shared" si="0"/>
        <v>0</v>
      </c>
      <c r="B3" s="26">
        <f t="shared" si="1"/>
        <v>506.94444444444451</v>
      </c>
      <c r="C3" s="26">
        <f t="shared" ref="C3:C11" si="9">B3*1.2</f>
        <v>608.33333333333337</v>
      </c>
      <c r="D3" s="26">
        <f t="shared" si="2"/>
        <v>730</v>
      </c>
      <c r="E3" s="27">
        <f t="shared" si="3"/>
        <v>6250000</v>
      </c>
      <c r="F3" s="26">
        <f t="shared" si="4"/>
        <v>12329</v>
      </c>
      <c r="G3" s="26">
        <f t="shared" si="5"/>
        <v>10274</v>
      </c>
      <c r="H3" s="28">
        <f t="shared" si="6"/>
        <v>8562</v>
      </c>
      <c r="I3" s="26" t="e">
        <f>#REF!</f>
        <v>#REF!</v>
      </c>
      <c r="J3" s="26">
        <f t="shared" si="7"/>
        <v>0</v>
      </c>
      <c r="O3" s="29">
        <v>730</v>
      </c>
      <c r="P3" s="29">
        <f t="shared" ref="P2:P5" si="10">O3/1.2</f>
        <v>608.33333333333337</v>
      </c>
      <c r="Q3" s="31">
        <f t="shared" si="8"/>
        <v>506.94444444444451</v>
      </c>
      <c r="R3" s="32">
        <v>6250000</v>
      </c>
    </row>
    <row r="4" spans="1:26" s="29" customFormat="1" x14ac:dyDescent="0.25">
      <c r="A4" s="26">
        <f t="shared" si="0"/>
        <v>0</v>
      </c>
      <c r="B4" s="26">
        <f t="shared" si="1"/>
        <v>805.55555555555566</v>
      </c>
      <c r="C4" s="26">
        <f t="shared" si="9"/>
        <v>966.66666666666674</v>
      </c>
      <c r="D4" s="26">
        <f t="shared" si="2"/>
        <v>1160</v>
      </c>
      <c r="E4" s="27">
        <f t="shared" si="3"/>
        <v>9860000</v>
      </c>
      <c r="F4" s="26">
        <f t="shared" si="4"/>
        <v>12240</v>
      </c>
      <c r="G4" s="26">
        <f t="shared" si="5"/>
        <v>10200</v>
      </c>
      <c r="H4" s="28">
        <f t="shared" si="6"/>
        <v>8500</v>
      </c>
      <c r="I4" s="26" t="e">
        <f>#REF!</f>
        <v>#REF!</v>
      </c>
      <c r="J4" s="26">
        <f t="shared" si="7"/>
        <v>0</v>
      </c>
      <c r="O4" s="29">
        <v>1160</v>
      </c>
      <c r="P4" s="29">
        <f t="shared" si="10"/>
        <v>966.66666666666674</v>
      </c>
      <c r="Q4" s="31">
        <f t="shared" si="8"/>
        <v>805.55555555555566</v>
      </c>
      <c r="R4" s="32">
        <v>9860000</v>
      </c>
    </row>
    <row r="5" spans="1:26" s="29" customFormat="1" x14ac:dyDescent="0.25">
      <c r="A5" s="26">
        <f t="shared" si="0"/>
        <v>0</v>
      </c>
      <c r="B5" s="26">
        <f t="shared" si="1"/>
        <v>343.33333333333337</v>
      </c>
      <c r="C5" s="26">
        <f t="shared" si="9"/>
        <v>412.00000000000006</v>
      </c>
      <c r="D5" s="26">
        <f t="shared" si="2"/>
        <v>494.40000000000003</v>
      </c>
      <c r="E5" s="27">
        <f t="shared" si="3"/>
        <v>7000000</v>
      </c>
      <c r="F5" s="26">
        <f t="shared" si="4"/>
        <v>20388</v>
      </c>
      <c r="G5" s="26">
        <f t="shared" si="5"/>
        <v>16990</v>
      </c>
      <c r="H5" s="28">
        <f t="shared" si="6"/>
        <v>14159</v>
      </c>
      <c r="I5" s="26" t="e">
        <f>#REF!</f>
        <v>#REF!</v>
      </c>
      <c r="J5" s="26">
        <f t="shared" si="7"/>
        <v>0</v>
      </c>
      <c r="O5" s="29">
        <v>0</v>
      </c>
      <c r="P5" s="29">
        <v>412</v>
      </c>
      <c r="Q5" s="31">
        <f t="shared" si="8"/>
        <v>343.33333333333337</v>
      </c>
      <c r="R5" s="32">
        <v>7000000</v>
      </c>
    </row>
    <row r="6" spans="1:26" s="29" customFormat="1" x14ac:dyDescent="0.25">
      <c r="A6" s="26">
        <f t="shared" si="0"/>
        <v>0</v>
      </c>
      <c r="B6" s="26">
        <f t="shared" si="1"/>
        <v>466.66666666666669</v>
      </c>
      <c r="C6" s="26">
        <f t="shared" si="9"/>
        <v>560</v>
      </c>
      <c r="D6" s="26">
        <f t="shared" si="2"/>
        <v>672</v>
      </c>
      <c r="E6" s="27">
        <f t="shared" si="3"/>
        <v>5600000</v>
      </c>
      <c r="F6" s="26">
        <f t="shared" si="4"/>
        <v>12000</v>
      </c>
      <c r="G6" s="26">
        <f t="shared" si="5"/>
        <v>10000</v>
      </c>
      <c r="H6" s="28">
        <f t="shared" si="6"/>
        <v>8333</v>
      </c>
      <c r="I6" s="26" t="e">
        <f>#REF!</f>
        <v>#REF!</v>
      </c>
      <c r="J6" s="26">
        <f t="shared" si="7"/>
        <v>0</v>
      </c>
      <c r="O6" s="29">
        <v>0</v>
      </c>
      <c r="P6" s="29">
        <v>560</v>
      </c>
      <c r="Q6" s="31">
        <f t="shared" ref="Q2:Q6" si="11">P6/1.2</f>
        <v>466.66666666666669</v>
      </c>
      <c r="R6" s="32">
        <v>5600000</v>
      </c>
    </row>
    <row r="7" spans="1:26" x14ac:dyDescent="0.25">
      <c r="A7" s="4">
        <f t="shared" si="0"/>
        <v>0</v>
      </c>
      <c r="B7" s="4">
        <f t="shared" si="1"/>
        <v>541.66666666666674</v>
      </c>
      <c r="C7" s="4">
        <f t="shared" si="9"/>
        <v>650.00000000000011</v>
      </c>
      <c r="D7" s="4">
        <f t="shared" si="2"/>
        <v>780.00000000000011</v>
      </c>
      <c r="E7" s="5">
        <f t="shared" si="3"/>
        <v>4700000</v>
      </c>
      <c r="F7" s="8">
        <f t="shared" si="4"/>
        <v>8677</v>
      </c>
      <c r="G7" s="8">
        <f t="shared" si="5"/>
        <v>7231</v>
      </c>
      <c r="H7" s="12">
        <f t="shared" si="6"/>
        <v>6026</v>
      </c>
      <c r="I7" s="4" t="e">
        <f>#REF!</f>
        <v>#REF!</v>
      </c>
      <c r="J7" s="4">
        <f t="shared" si="7"/>
        <v>0</v>
      </c>
      <c r="O7">
        <v>0</v>
      </c>
      <c r="P7">
        <v>650</v>
      </c>
      <c r="Q7" s="13">
        <f t="shared" ref="Q7:Q8" si="12">P7/1.2</f>
        <v>541.66666666666674</v>
      </c>
      <c r="R7" s="2">
        <v>4700000</v>
      </c>
      <c r="S7" s="15"/>
      <c r="T7" s="15"/>
    </row>
    <row r="8" spans="1:26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5">
        <f t="shared" si="3"/>
        <v>5200000</v>
      </c>
      <c r="F8" s="8">
        <f t="shared" si="4"/>
        <v>10400</v>
      </c>
      <c r="G8" s="8">
        <f t="shared" si="5"/>
        <v>8667</v>
      </c>
      <c r="H8" s="12">
        <f t="shared" si="6"/>
        <v>7222</v>
      </c>
      <c r="I8" s="4" t="e">
        <f>#REF!</f>
        <v>#REF!</v>
      </c>
      <c r="J8" s="4">
        <f t="shared" si="7"/>
        <v>0</v>
      </c>
      <c r="O8">
        <v>0</v>
      </c>
      <c r="P8">
        <v>600</v>
      </c>
      <c r="Q8" s="13">
        <f t="shared" si="12"/>
        <v>500</v>
      </c>
      <c r="R8" s="2">
        <v>5200000</v>
      </c>
      <c r="S8" s="15"/>
      <c r="T8" s="15"/>
    </row>
    <row r="9" spans="1:26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8" t="e">
        <f t="shared" si="4"/>
        <v>#DIV/0!</v>
      </c>
      <c r="G9" s="8" t="e">
        <f t="shared" si="5"/>
        <v>#DIV/0!</v>
      </c>
      <c r="H9" s="12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1" si="13">O9/1.2</f>
        <v>0</v>
      </c>
      <c r="Q9" s="13">
        <f t="shared" ref="Q9:Q11" si="14">P9/1.2</f>
        <v>0</v>
      </c>
      <c r="R9" s="2">
        <v>0</v>
      </c>
      <c r="S9" s="15"/>
      <c r="T9" s="15"/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3"/>
        <v>0</v>
      </c>
      <c r="Q10" s="13">
        <f t="shared" si="14"/>
        <v>0</v>
      </c>
      <c r="R10" s="2">
        <v>0</v>
      </c>
      <c r="S10" s="15"/>
      <c r="T10" s="15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 s="13">
        <f t="shared" si="14"/>
        <v>0</v>
      </c>
      <c r="R11" s="2">
        <v>0</v>
      </c>
      <c r="S11" s="15"/>
      <c r="T11" s="15"/>
    </row>
    <row r="14" spans="1:26" ht="16.5" x14ac:dyDescent="0.3">
      <c r="C14" s="18" t="s">
        <v>14</v>
      </c>
      <c r="D14" s="18"/>
      <c r="E14" s="18"/>
      <c r="G14" s="24"/>
      <c r="H14" s="24"/>
      <c r="I14" s="24"/>
      <c r="J14" s="24"/>
      <c r="K14" s="24"/>
      <c r="L14" s="24"/>
      <c r="M14" s="24"/>
      <c r="N14" s="24"/>
      <c r="O14" s="24"/>
      <c r="Q14"/>
    </row>
    <row r="15" spans="1:26" ht="16.5" x14ac:dyDescent="0.3">
      <c r="C15" s="18" t="s">
        <v>15</v>
      </c>
      <c r="D15" s="18">
        <v>2024</v>
      </c>
      <c r="E15" s="18"/>
    </row>
    <row r="16" spans="1:26" ht="16.5" x14ac:dyDescent="0.3">
      <c r="C16" s="18" t="s">
        <v>16</v>
      </c>
      <c r="D16" s="18">
        <v>2009</v>
      </c>
      <c r="E16" s="18"/>
      <c r="G16" s="6" t="s">
        <v>13</v>
      </c>
      <c r="H16"/>
      <c r="Q16"/>
      <c r="S16" s="9"/>
      <c r="T16" s="9"/>
      <c r="U16" s="9"/>
      <c r="V16" s="9"/>
      <c r="W16" s="9"/>
      <c r="X16" s="9"/>
      <c r="Y16" s="9"/>
      <c r="Z16" s="9"/>
    </row>
    <row r="17" spans="3:26" ht="16.5" x14ac:dyDescent="0.3">
      <c r="C17" s="18" t="s">
        <v>17</v>
      </c>
      <c r="D17" s="18">
        <f>D15-D16</f>
        <v>15</v>
      </c>
      <c r="E17" s="18"/>
      <c r="G17" s="6"/>
      <c r="H17"/>
      <c r="Q17"/>
      <c r="S17" s="9"/>
      <c r="T17" s="9"/>
      <c r="U17" s="9"/>
      <c r="V17" s="9"/>
      <c r="W17" s="9"/>
      <c r="X17" s="9"/>
      <c r="Y17" s="9"/>
      <c r="Z17" s="9"/>
    </row>
    <row r="18" spans="3:26" ht="16.5" x14ac:dyDescent="0.3">
      <c r="C18" s="18"/>
      <c r="D18" s="18">
        <f>D17-60</f>
        <v>-45</v>
      </c>
      <c r="E18" s="18"/>
      <c r="H18"/>
      <c r="I18" s="13"/>
      <c r="Q18"/>
      <c r="S18" s="9"/>
      <c r="T18" s="9"/>
      <c r="U18" s="9"/>
      <c r="V18" s="9"/>
      <c r="W18" s="9"/>
      <c r="X18" s="9"/>
      <c r="Y18" s="9"/>
      <c r="Z18" s="9"/>
    </row>
    <row r="19" spans="3:26" ht="16.5" x14ac:dyDescent="0.3">
      <c r="C19" s="18" t="s">
        <v>18</v>
      </c>
      <c r="D19" s="20">
        <f>2500*437</f>
        <v>1092500</v>
      </c>
      <c r="E19" s="20"/>
      <c r="H19"/>
      <c r="I19" s="13"/>
      <c r="Q19"/>
      <c r="S19" s="9"/>
      <c r="T19" s="9"/>
      <c r="U19" s="9"/>
      <c r="V19" s="9"/>
      <c r="W19" s="9"/>
      <c r="X19" s="9"/>
      <c r="Y19" s="9"/>
      <c r="Z19" s="9"/>
    </row>
    <row r="20" spans="3:26" ht="27.75" customHeight="1" x14ac:dyDescent="0.3">
      <c r="C20" s="18" t="s">
        <v>19</v>
      </c>
      <c r="D20" s="18"/>
      <c r="E20" s="18"/>
      <c r="F20" s="16"/>
      <c r="H20" s="33" t="s">
        <v>30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13"/>
      <c r="U20" s="13"/>
      <c r="V20" s="13"/>
      <c r="W20" s="13"/>
      <c r="X20" s="9"/>
      <c r="Y20" s="9"/>
      <c r="Z20" s="9"/>
    </row>
    <row r="21" spans="3:26" ht="16.5" x14ac:dyDescent="0.3">
      <c r="C21" s="18"/>
      <c r="D21" s="18"/>
      <c r="E21" s="18"/>
      <c r="H21"/>
      <c r="I21" s="13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18" t="s">
        <v>20</v>
      </c>
      <c r="D22" s="18">
        <f>100-10</f>
        <v>90</v>
      </c>
      <c r="E22" s="18"/>
      <c r="H22" s="13" t="s">
        <v>29</v>
      </c>
      <c r="I22" s="30">
        <v>590000</v>
      </c>
      <c r="J22" t="s">
        <v>31</v>
      </c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18" t="s">
        <v>21</v>
      </c>
      <c r="D23" s="18">
        <f>D22*D17/60</f>
        <v>22.5</v>
      </c>
      <c r="E23" s="18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18"/>
      <c r="D24" s="21">
        <f>D23%</f>
        <v>0.22500000000000001</v>
      </c>
      <c r="E24" s="21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18" t="s">
        <v>22</v>
      </c>
      <c r="D25" s="20">
        <f>ROUND((D19*D24),0)</f>
        <v>245813</v>
      </c>
      <c r="E25" s="20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25" t="s">
        <v>32</v>
      </c>
      <c r="D26" s="20">
        <v>437</v>
      </c>
      <c r="E26" s="20" t="s">
        <v>33</v>
      </c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18" t="s">
        <v>23</v>
      </c>
      <c r="D27" s="18">
        <v>12000</v>
      </c>
      <c r="E27" s="18"/>
      <c r="J27">
        <f>9500*1.2</f>
        <v>11400</v>
      </c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18" t="s">
        <v>24</v>
      </c>
      <c r="D28" s="20">
        <f>D27*D26</f>
        <v>5244000</v>
      </c>
      <c r="E28" s="20"/>
      <c r="H28" s="14"/>
      <c r="I28" s="6"/>
      <c r="J28" s="6"/>
      <c r="K28" s="6"/>
      <c r="L28" s="6"/>
      <c r="M28" s="6"/>
      <c r="N28" s="6"/>
      <c r="O28" s="6"/>
      <c r="P28" s="6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19" t="s">
        <v>25</v>
      </c>
      <c r="D29" s="22">
        <f>D28-D25</f>
        <v>4998187</v>
      </c>
      <c r="E29" s="23"/>
      <c r="G29">
        <f>9500*1.25</f>
        <v>11875</v>
      </c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19" t="s">
        <v>26</v>
      </c>
      <c r="D30" s="22">
        <f>D29*0.9</f>
        <v>4498368.3</v>
      </c>
      <c r="E30" s="23"/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19" t="s">
        <v>27</v>
      </c>
      <c r="D31" s="22">
        <f>D29*0.8</f>
        <v>3998549.6</v>
      </c>
      <c r="E31" s="23"/>
      <c r="S31" s="9"/>
      <c r="T31" s="10"/>
      <c r="U31" s="9"/>
      <c r="V31" s="9"/>
      <c r="W31" s="9"/>
      <c r="X31" s="9"/>
      <c r="Y31" s="9"/>
      <c r="Z31" s="9"/>
    </row>
    <row r="32" spans="3:26" ht="16.5" x14ac:dyDescent="0.3">
      <c r="C32" s="19" t="s">
        <v>28</v>
      </c>
      <c r="D32" s="22">
        <f>D29*0.025/12</f>
        <v>10412.889583333334</v>
      </c>
      <c r="E32" s="23"/>
      <c r="S32" s="10"/>
      <c r="T32" s="9"/>
      <c r="U32" s="9"/>
      <c r="V32" s="9"/>
      <c r="W32" s="9"/>
      <c r="X32" s="9"/>
      <c r="Y32" s="9"/>
      <c r="Z32" s="9"/>
    </row>
    <row r="33" spans="3:26" x14ac:dyDescent="0.25">
      <c r="S33" s="9"/>
      <c r="T33" s="9"/>
      <c r="U33" s="9"/>
      <c r="V33" s="9"/>
      <c r="W33" s="9"/>
      <c r="X33" s="9"/>
      <c r="Y33" s="9"/>
      <c r="Z33" s="9"/>
    </row>
    <row r="41" spans="3:26" x14ac:dyDescent="0.25">
      <c r="C41">
        <f>225*18700</f>
        <v>4207500</v>
      </c>
    </row>
    <row r="42" spans="3:26" x14ac:dyDescent="0.25">
      <c r="C42">
        <f>270*2500</f>
        <v>675000</v>
      </c>
    </row>
    <row r="43" spans="3:26" x14ac:dyDescent="0.25">
      <c r="C43">
        <f>270*14649</f>
        <v>3955230</v>
      </c>
    </row>
  </sheetData>
  <mergeCells count="1">
    <mergeCell ref="H20:S2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9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2024-01-06T11:42:03Z</dcterms:modified>
</cp:coreProperties>
</file>