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Bank of Maharshtra\Bom - Pithampur Branch\Mamta Goyal\"/>
    </mc:Choice>
  </mc:AlternateContent>
  <bookViews>
    <workbookView xWindow="0" yWindow="0" windowWidth="21600" windowHeight="9645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I26" i="2" l="1"/>
  <c r="I25" i="2"/>
  <c r="I24" i="2"/>
  <c r="I23" i="2"/>
  <c r="I22" i="2"/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<sst xmlns="http://schemas.openxmlformats.org/spreadsheetml/2006/main" count="66" uniqueCount="54">
  <si>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</si>
  <si>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</si>
  <si>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</si>
  <si>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</si>
  <si>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</si>
  <si>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</si>
  <si>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</si>
  <si>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</si>
  <si>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</si>
  <si>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</si>
  <si>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</si>
  <si>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</si>
  <si>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</si>
  <si>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</si>
  <si>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</si>
  <si>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</si>
  <si>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</si>
  <si>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</si>
  <si>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</si>
  <si>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</si>
  <si>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</si>
  <si>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</si>
  <si>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</si>
  <si>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</si>
  <si>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</si>
  <si>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</si>
  <si>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</si>
  <si>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</si>
  <si>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</si>
  <si>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</si>
  <si>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</si>
  <si>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</si>
  <si>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</si>
  <si>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</si>
  <si>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</si>
  <si>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</si>
  <si>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</si>
  <si>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</si>
  <si>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</si>
  <si>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</si>
  <si>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</si>
  <si>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</si>
  <si>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</si>
  <si>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</si>
  <si>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</si>
  <si>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</si>
  <si>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</si>
  <si>
    <t>L</t>
  </si>
  <si>
    <t>B</t>
  </si>
  <si>
    <t>Room</t>
  </si>
  <si>
    <t>Kitchen</t>
  </si>
  <si>
    <t>Hall</t>
  </si>
  <si>
    <t>Toilet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</si>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</sst>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E15" sqref="E15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400</v>
      </c>
      <c r="D2" s="7" t="s">
        <v>44</v>
      </c>
      <c r="E2" s="4"/>
      <c r="F2" s="4"/>
      <c r="G2" s="25"/>
      <c r="H2" s="1" t="s">
        <v>39</v>
      </c>
      <c r="I2" s="61">
        <v>7500</v>
      </c>
      <c r="J2" s="61">
        <f>C2</f>
        <v>400</v>
      </c>
      <c r="K2" s="61">
        <v>697</v>
      </c>
      <c r="L2" s="51">
        <f>J2*K2</f>
        <v>278800</v>
      </c>
      <c r="O2" s="58" t="s">
        <v>35</v>
      </c>
      <c r="P2" s="59">
        <f>C28</f>
        <v>1480000</v>
      </c>
      <c r="R2" s="20">
        <f>P2*0.025/12</f>
        <v>3083.3333333333335</v>
      </c>
      <c r="S2" s="18" t="s">
        <v>34</v>
      </c>
    </row>
    <row r="3" spans="1:19">
      <c r="B3" s="24" t="s">
        <v>6</v>
      </c>
      <c r="C3" s="50">
        <v>2200</v>
      </c>
      <c r="D3" s="15"/>
      <c r="E3" s="26"/>
      <c r="F3" s="26"/>
      <c r="G3" s="15"/>
      <c r="H3" s="1" t="s">
        <v>40</v>
      </c>
      <c r="I3" s="61">
        <f>MROUND(I2/10.764,1)</f>
        <v>697</v>
      </c>
      <c r="J3" s="61"/>
      <c r="K3" s="51"/>
      <c r="L3" s="51">
        <f>N11</f>
        <v>600000</v>
      </c>
      <c r="O3" s="58" t="s">
        <v>35</v>
      </c>
      <c r="P3" s="59">
        <f>C28</f>
        <v>1480000</v>
      </c>
      <c r="Q3" s="7"/>
      <c r="R3" s="20">
        <f>P3*0.04/12</f>
        <v>4933.333333333333</v>
      </c>
      <c r="S3" s="60" t="s">
        <v>36</v>
      </c>
    </row>
    <row r="4" spans="1:19">
      <c r="B4" s="31" t="s">
        <v>18</v>
      </c>
      <c r="C4" s="51">
        <f>ROUND((C2*C3),0)</f>
        <v>880000</v>
      </c>
      <c r="F4" s="22"/>
      <c r="G4" s="22"/>
      <c r="I4" s="51"/>
      <c r="J4" s="61"/>
      <c r="K4" s="51"/>
      <c r="L4" s="51">
        <f>SUM(L2:L3)</f>
        <v>878800</v>
      </c>
      <c r="O4" s="58" t="s">
        <v>35</v>
      </c>
      <c r="P4" s="59">
        <f>C28</f>
        <v>1480000</v>
      </c>
      <c r="Q4" s="7"/>
      <c r="R4" s="20">
        <f>P4*0.033/12</f>
        <v>4070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400</v>
      </c>
      <c r="D8" s="48">
        <v>2021</v>
      </c>
      <c r="E8" s="48">
        <v>2024</v>
      </c>
      <c r="F8" s="48">
        <v>60</v>
      </c>
      <c r="G8" s="52">
        <v>1500</v>
      </c>
      <c r="H8" s="53">
        <f t="shared" ref="H8" si="0">E8-D8</f>
        <v>3</v>
      </c>
      <c r="I8" s="53">
        <f t="shared" ref="I8" si="1">F8-H8</f>
        <v>57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1500</v>
      </c>
      <c r="M8" s="53">
        <f t="shared" ref="M8" si="5">O8-N8</f>
        <v>0</v>
      </c>
      <c r="N8" s="53">
        <f t="shared" ref="N8" si="6">ROUND((L8*C8),0)</f>
        <v>600000</v>
      </c>
      <c r="O8" s="53">
        <f t="shared" ref="O8" si="7">ROUND((C8*G8),0)</f>
        <v>600000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600000</v>
      </c>
      <c r="O11" s="53">
        <f>SUM(O8:O10)</f>
        <v>600000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 t="s">
        <v>47</v>
      </c>
      <c r="H21" s="26" t="s">
        <v>48</v>
      </c>
      <c r="I21" s="26" t="s">
        <v>53</v>
      </c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 t="s">
        <v>49</v>
      </c>
      <c r="G22" s="66">
        <v>12.8</v>
      </c>
      <c r="H22" s="26">
        <v>8</v>
      </c>
      <c r="I22" s="26">
        <f>G22*H22</f>
        <v>102.4</v>
      </c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 t="s">
        <v>50</v>
      </c>
      <c r="G23" s="66">
        <v>6</v>
      </c>
      <c r="H23" s="26">
        <v>5</v>
      </c>
      <c r="I23" s="26">
        <f>G23*H23</f>
        <v>30</v>
      </c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880000</v>
      </c>
      <c r="D24" s="19"/>
      <c r="E24" s="19"/>
      <c r="F24" s="26" t="s">
        <v>51</v>
      </c>
      <c r="G24" s="64">
        <v>12.8</v>
      </c>
      <c r="H24" s="26">
        <v>8.6</v>
      </c>
      <c r="I24" s="26">
        <f>G24*H24</f>
        <v>110.08</v>
      </c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600000</v>
      </c>
      <c r="D25" s="19"/>
      <c r="E25" s="19"/>
      <c r="F25" s="64" t="s">
        <v>52</v>
      </c>
      <c r="G25" s="64">
        <v>7</v>
      </c>
      <c r="H25" s="26">
        <v>3.6</v>
      </c>
      <c r="I25" s="26">
        <f>G25*H25</f>
        <v>25.2</v>
      </c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>
        <f>SUM(I22:I25)</f>
        <v>267.68</v>
      </c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1480000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1332000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1184000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600000</v>
      </c>
      <c r="D31" s="30"/>
      <c r="O31" s="33"/>
    </row>
    <row r="32" spans="1:15">
      <c r="A32" s="1"/>
      <c r="B32" s="13" t="s">
        <v>41</v>
      </c>
      <c r="C32" s="58">
        <f>MROUND(C31*0.85,1)</f>
        <v>510000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2024-01-08T06:11:16Z</dcterms:modified>
</cp:coreProperties>
</file>