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nyaneshwar Labhad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D63" i="1"/>
  <c r="D59" i="1"/>
  <c r="D25" i="6"/>
  <c r="C50" i="1" l="1"/>
  <c r="G33" i="3" l="1"/>
  <c r="G32" i="3"/>
  <c r="D18" i="6"/>
  <c r="F54" i="1" l="1"/>
  <c r="F53" i="1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D38" i="1" s="1"/>
  <c r="B51" i="1"/>
  <c r="C42" i="1"/>
  <c r="C39" i="1"/>
  <c r="C40" i="1" s="1"/>
  <c r="C41" i="1" s="1"/>
  <c r="B52" i="1" l="1"/>
  <c r="C52" i="1" s="1"/>
  <c r="B53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<sst xmlns="http://schemas.openxmlformats.org/spreadsheetml/2006/main" count="27" uniqueCount="24">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</sst>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6" fillId="0" borderId="0" xfId="0" applyNumberFormat="1" applyFont="1" applyAlignment="1">
      <alignment wrapText="1"/>
    </xf>
    <xf numFmtId="1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9</xdr:col>
      <xdr:colOff>323850</xdr:colOff>
      <xdr:row>19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5734050" cy="3495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89087</xdr:colOff>
      <xdr:row>2</xdr:row>
      <xdr:rowOff>58271</xdr:rowOff>
    </xdr:from>
    <xdr:to>
      <xdr:col>9</xdr:col>
      <xdr:colOff>336737</xdr:colOff>
      <xdr:row>22</xdr:row>
      <xdr:rowOff>56030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87" y="439271"/>
          <a:ext cx="5693709" cy="380775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36" activePane="bottomRight" state="frozen"/>
      <selection pane="topRight" activeCell="D1" sqref="D1"/>
      <selection pane="bottomLeft" activeCell="A6" sqref="A6"/>
      <selection pane="bottomRight" activeCell="K51" sqref="K51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195</v>
      </c>
      <c r="E2" s="4"/>
      <c r="F2" s="4"/>
      <c r="G2" s="23"/>
      <c r="H2" s="1"/>
    </row>
    <row r="3" spans="1:15" x14ac:dyDescent="0.3">
      <c r="B3" s="22" t="s">
        <v>10</v>
      </c>
      <c r="C3" s="25">
        <v>35500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6922500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143.78</v>
      </c>
      <c r="D7" s="35">
        <v>2010</v>
      </c>
      <c r="E7" s="35">
        <v>2023</v>
      </c>
      <c r="F7" s="35">
        <v>60</v>
      </c>
      <c r="G7" s="53">
        <v>21500</v>
      </c>
      <c r="H7" s="62">
        <v>13</v>
      </c>
      <c r="I7" s="63">
        <f>IF(H7&gt;=5,90*H7/F7,0)</f>
        <v>19.5</v>
      </c>
      <c r="J7" s="64">
        <f t="shared" ref="J7:J12" si="0">G7/100*I7</f>
        <v>4192.5</v>
      </c>
      <c r="K7" s="64">
        <f>ROUND((G7-J7),0)</f>
        <v>17308</v>
      </c>
      <c r="L7" s="64">
        <f>ROUND((K7*C7),0)</f>
        <v>2488544</v>
      </c>
      <c r="M7" s="64">
        <f>ROUND((C7*G7),0)</f>
        <v>3091270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2488544</v>
      </c>
      <c r="M27" s="15">
        <f>SUM(M7:M26)</f>
        <v>3091270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6922500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2488544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9411044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8940492</v>
      </c>
      <c r="D38" s="30">
        <f>C38*0.8</f>
        <v>7152393.6000000006</v>
      </c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7528835.2000000002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7528836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7528835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1797973.0399999998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C36*0.85</f>
        <v>2115262.4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2">
        <v>143.78</v>
      </c>
      <c r="C49" s="1">
        <v>14000</v>
      </c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C50" s="1">
        <f>C49*B49</f>
        <v>2012920</v>
      </c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82">
        <f>C37+C50</f>
        <v>11423964</v>
      </c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B52" s="2">
        <f>B51*0.95</f>
        <v>10852765.799999999</v>
      </c>
      <c r="C52" s="1">
        <f>B52*0.8</f>
        <v>8682212.6399999987</v>
      </c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B53" s="2">
        <f>B51*0.8</f>
        <v>9139171.2000000011</v>
      </c>
      <c r="E53" s="27">
        <v>3000</v>
      </c>
      <c r="F53" s="77">
        <f>E53*10.764</f>
        <v>32291.999999999996</v>
      </c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>
        <v>4000</v>
      </c>
      <c r="F54" s="77">
        <f>E54*10.764</f>
        <v>43056</v>
      </c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D58" s="1">
        <v>143.78</v>
      </c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D59" s="1">
        <f>D58/1.2</f>
        <v>119.81666666666668</v>
      </c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D61" s="1">
        <v>93.73</v>
      </c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D62" s="1">
        <v>50.05</v>
      </c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D63" s="1">
        <f>SUM(D61:D62)</f>
        <v>143.78</v>
      </c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5"/>
  <sheetViews>
    <sheetView topLeftCell="A4" zoomScaleNormal="100" workbookViewId="0">
      <selection activeCell="G22" sqref="G22"/>
    </sheetView>
  </sheetViews>
  <sheetFormatPr defaultRowHeight="15" x14ac:dyDescent="0.25"/>
  <sheetData>
    <row r="17" spans="4:4" x14ac:dyDescent="0.25">
      <c r="D17">
        <v>1951000</v>
      </c>
    </row>
    <row r="18" spans="4:4" x14ac:dyDescent="0.25">
      <c r="D18">
        <f>D17/648</f>
        <v>3010.8024691358023</v>
      </c>
    </row>
    <row r="23" spans="4:4" x14ac:dyDescent="0.25">
      <c r="D23">
        <v>2500000</v>
      </c>
    </row>
    <row r="24" spans="4:4" x14ac:dyDescent="0.25">
      <c r="D24">
        <v>560</v>
      </c>
    </row>
    <row r="25" spans="4:4" x14ac:dyDescent="0.25">
      <c r="D25" s="83">
        <f>D23/D24</f>
        <v>4464.2857142857147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G33"/>
  <sheetViews>
    <sheetView topLeftCell="A3" zoomScale="85" zoomScaleNormal="85" workbookViewId="0">
      <selection activeCell="L19" sqref="L19"/>
    </sheetView>
  </sheetViews>
  <sheetFormatPr defaultRowHeight="15" x14ac:dyDescent="0.25"/>
  <sheetData>
    <row r="24" spans="4:7" x14ac:dyDescent="0.25">
      <c r="D24">
        <v>2100000</v>
      </c>
    </row>
    <row r="25" spans="4:7" x14ac:dyDescent="0.25">
      <c r="D25">
        <v>550</v>
      </c>
    </row>
    <row r="26" spans="4:7" x14ac:dyDescent="0.25">
      <c r="D26" s="83">
        <f>D24/D25</f>
        <v>3818.181818181818</v>
      </c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2024-01-05T08:35:41Z</dcterms:modified>
</cp:coreProperties>
</file>