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B5" s="1"/>
  <c r="J5"/>
  <c r="I5"/>
  <c r="E5"/>
  <c r="A5"/>
  <c r="Q4"/>
  <c r="B4" s="1"/>
  <c r="J4"/>
  <c r="I4"/>
  <c r="E4"/>
  <c r="A4"/>
  <c r="Q3"/>
  <c r="B3" s="1"/>
  <c r="J3"/>
  <c r="I3"/>
  <c r="E3"/>
  <c r="A3"/>
  <c r="Q2"/>
  <c r="B2" s="1"/>
  <c r="J2"/>
  <c r="I2"/>
  <c r="E2"/>
  <c r="A2"/>
  <c r="H20" i="42"/>
  <c r="H19"/>
  <c r="H18"/>
  <c r="H16"/>
  <c r="H14"/>
  <c r="H13"/>
  <c r="H12"/>
  <c r="H11"/>
  <c r="H15" s="1"/>
  <c r="H10"/>
  <c r="H8"/>
  <c r="H7"/>
  <c r="H6"/>
  <c r="H5"/>
  <c r="H9" s="1"/>
  <c r="H4"/>
  <c r="F3" i="4" l="1"/>
  <c r="C3"/>
  <c r="F7"/>
  <c r="C7"/>
  <c r="F11"/>
  <c r="C11"/>
  <c r="F2"/>
  <c r="C2"/>
  <c r="F6"/>
  <c r="C6"/>
  <c r="F10"/>
  <c r="C10"/>
  <c r="F14"/>
  <c r="C14"/>
  <c r="F5"/>
  <c r="C5"/>
  <c r="F9"/>
  <c r="C9"/>
  <c r="F13"/>
  <c r="C13"/>
  <c r="F4"/>
  <c r="C4"/>
  <c r="F8"/>
  <c r="C8"/>
  <c r="F12"/>
  <c r="C12"/>
  <c r="F16" i="23"/>
  <c r="D8" i="4" l="1"/>
  <c r="H8" s="1"/>
  <c r="G8"/>
  <c r="G13"/>
  <c r="D13"/>
  <c r="H13" s="1"/>
  <c r="D5"/>
  <c r="H5" s="1"/>
  <c r="G5"/>
  <c r="D10"/>
  <c r="H10" s="1"/>
  <c r="G10"/>
  <c r="G2"/>
  <c r="D2"/>
  <c r="H2" s="1"/>
  <c r="G7"/>
  <c r="D7"/>
  <c r="H7" s="1"/>
  <c r="G12"/>
  <c r="D12"/>
  <c r="H12" s="1"/>
  <c r="D4"/>
  <c r="H4" s="1"/>
  <c r="G4"/>
  <c r="G9"/>
  <c r="D9"/>
  <c r="H9" s="1"/>
  <c r="D14"/>
  <c r="H14" s="1"/>
  <c r="G14"/>
  <c r="G6"/>
  <c r="D6"/>
  <c r="H6" s="1"/>
  <c r="D11"/>
  <c r="H11" s="1"/>
  <c r="G11"/>
  <c r="D3"/>
  <c r="H3" s="1"/>
  <c r="G3"/>
  <c r="C18" i="25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H32" l="1"/>
  <c r="I31"/>
  <c r="I2" i="24"/>
  <c r="G34" i="4"/>
  <c r="H15"/>
  <c r="F15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<sst xmlns="http://schemas.openxmlformats.org/spreadsheetml/2006/main" count="142" uniqueCount="108">
  <si>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</si>
  <si>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</si>
  <si>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</si>
  <si>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</si>
  <si>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</si>
  <si>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</si>
  <si>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</si>
  <si>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</si>
  <si>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</si>
  <si>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</si>
  <si>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</si>
  <si>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</si>
  <si>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</si>
  <si>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</si>
  <si>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</si>
  <si>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</si>
  <si>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</si>
  <si>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</si>
  <si>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</si>
  <si>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</si>
  <si>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</si>
  <si>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</si>
  <si>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</si>
  <si>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</si>
  <si>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</si>
  <si>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</si>
  <si>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</si>
  <si>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</si>
  <si>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</si>
  <si>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</si>
  <si>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</si>
  <si>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</si>
  <si>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</si>
  <si>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</si>
  <si>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</si>
  <si>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</si>
  <si>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</si>
  <si>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</si>
  <si>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</si>
  <si>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</si>
  <si>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</si>
  <si>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</si>
  <si>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</si>
  <si>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</si>
  <si>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</si>
  <si>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</si>
  <si>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</si>
  <si>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</si>
  <si>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</si>
  <si>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</si>
  <si>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</si>
  <si>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</si>
  <si>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</si>
  <si>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</si>
  <si>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</si>
  <si>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</si>
  <si>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</si>
  <si>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</si>
  <si>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</si>
  <si>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</si>
  <si>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</si>
  <si>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</si>
  <si>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</si>
  <si>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</si>
  <si>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</si>
  <si>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</si>
  <si>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</si>
  <si>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</si>
  <si>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</si>
  <si>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</si>
  <si>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</si>
  <si>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</si>
  <si>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</si>
  <si>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</si>
  <si>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</si>
  <si>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</si>
  <si>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</si>
  <si>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</si>
  <si>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</si>
  <si>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</si>
  <si>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</si>
  <si>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</si>
  <si>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</si>
  <si>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</si>
  <si>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</si>
  <si>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</si>
  <si>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</si>
  <si>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</si>
  <si>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</si>
  <si>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</si>
  <si>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</si>
  <si>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</si>
  <si>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</si>
  <si>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</si>
  <si>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</si>
  <si>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</si>
  <si>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</si>
  <si>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</si>
  <si>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</si>
  <si>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</si>
  <si>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Bed1</t>
  </si>
  <si>
    <t>bed2</t>
  </si>
  <si>
    <t>pass</t>
  </si>
  <si>
    <t>rate on BA</t>
  </si>
  <si>
    <t>Wc</t>
  </si>
  <si>
    <t>bath</t>
  </si>
  <si>
    <t>Front</t>
  </si>
  <si>
    <t>Back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</si>
</sst>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95982</xdr:colOff>
      <xdr:row>7</xdr:row>
      <xdr:rowOff>9525</xdr:rowOff>
    </xdr:from>
    <xdr:to>
      <xdr:col>9</xdr:col>
      <xdr:colOff>343632</xdr:colOff>
      <xdr:row>26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982" y="1343025"/>
          <a:ext cx="5720862" cy="36099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19050</xdr:rowOff>
    </xdr:from>
    <xdr:to>
      <xdr:col>9</xdr:col>
      <xdr:colOff>266700</xdr:colOff>
      <xdr:row>25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781050"/>
          <a:ext cx="5724525" cy="41529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9</xdr:col>
      <xdr:colOff>342900</xdr:colOff>
      <xdr:row>23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66700"/>
          <a:ext cx="5734050" cy="41529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517712</xdr:colOff>
      <xdr:row>2</xdr:row>
      <xdr:rowOff>64994</xdr:rowOff>
    </xdr:from>
    <xdr:to>
      <xdr:col>10</xdr:col>
      <xdr:colOff>150720</xdr:colOff>
      <xdr:row>22</xdr:row>
      <xdr:rowOff>45944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7712" y="445994"/>
          <a:ext cx="5684184" cy="37909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3" sqref="C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36635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34600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34600</v>
      </c>
      <c r="D5" s="57" t="s">
        <v>61</v>
      </c>
      <c r="E5" s="58">
        <f>ROUND(C5/10.764,0)</f>
        <v>3214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12100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22500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0.14000000000000001</v>
      </c>
      <c r="D8" s="100">
        <f>1-C8</f>
        <v>0.86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19350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31450</v>
      </c>
      <c r="D10" s="57" t="s">
        <v>61</v>
      </c>
      <c r="E10" s="58">
        <f>ROUND(C10/10.764,0)</f>
        <v>2922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2009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14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46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1114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3255108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2228000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="85" zoomScaleNormal="85" workbookViewId="0">
      <selection activeCell="C3" sqref="C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4400</v>
      </c>
      <c r="D3" s="21" t="s">
        <v>103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14</v>
      </c>
      <c r="D7" s="25"/>
      <c r="F7" s="76"/>
      <c r="G7" s="76"/>
    </row>
    <row r="8" spans="1:8">
      <c r="A8" s="15" t="s">
        <v>18</v>
      </c>
      <c r="B8" s="24"/>
      <c r="C8" s="25">
        <f>C9-C7</f>
        <v>46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21</v>
      </c>
      <c r="D10" s="25"/>
      <c r="F10" s="76"/>
      <c r="G10" s="76"/>
    </row>
    <row r="11" spans="1:8">
      <c r="A11" s="15"/>
      <c r="B11" s="26"/>
      <c r="C11" s="27">
        <f>C10%</f>
        <v>0.21</v>
      </c>
      <c r="D11" s="27"/>
      <c r="F11" s="76"/>
      <c r="G11" s="76"/>
    </row>
    <row r="12" spans="1:8">
      <c r="A12" s="15" t="s">
        <v>21</v>
      </c>
      <c r="B12" s="19"/>
      <c r="C12" s="20">
        <f>C6*C11</f>
        <v>420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1580</v>
      </c>
      <c r="D13" s="23"/>
      <c r="F13" s="76"/>
      <c r="G13" s="76"/>
    </row>
    <row r="14" spans="1:8">
      <c r="A14" s="15" t="s">
        <v>15</v>
      </c>
      <c r="B14" s="19"/>
      <c r="C14" s="20">
        <f>C5</f>
        <v>2400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3980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1114</v>
      </c>
      <c r="D18" s="74"/>
      <c r="E18" s="75"/>
      <c r="F18" s="76"/>
      <c r="G18" s="76"/>
    </row>
    <row r="19" spans="1:7">
      <c r="A19" s="15"/>
      <c r="B19" s="6"/>
      <c r="C19" s="30">
        <f>C18*C16</f>
        <v>4433720</v>
      </c>
      <c r="D19" s="76" t="s">
        <v>68</v>
      </c>
      <c r="E19" s="30"/>
      <c r="F19" s="76"/>
      <c r="G19" s="76"/>
    </row>
    <row r="20" spans="1:7">
      <c r="A20" s="15"/>
      <c r="B20" s="61">
        <f>C20*80</f>
        <v>336962720</v>
      </c>
      <c r="C20" s="31">
        <f>C19*95%</f>
        <v>4212034</v>
      </c>
      <c r="D20" s="76" t="s">
        <v>24</v>
      </c>
      <c r="E20" s="31"/>
      <c r="F20" s="76"/>
      <c r="G20" s="76"/>
    </row>
    <row r="21" spans="1:7">
      <c r="A21" s="15"/>
      <c r="C21" s="31">
        <f>C19*80%</f>
        <v>3546976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2228000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9236.9166666666661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500</v>
      </c>
      <c r="C2" s="4">
        <f t="shared" ref="C2:C14" si="2">B2*1.2</f>
        <v>600</v>
      </c>
      <c r="D2" s="4">
        <f t="shared" ref="D2:D14" si="3">C2*1.2</f>
        <v>720</v>
      </c>
      <c r="E2" s="5">
        <f t="shared" ref="E2:E14" si="4">R2</f>
        <v>2500000</v>
      </c>
      <c r="F2" s="4">
        <f t="shared" ref="F2:F14" si="5">ROUND((E2/B2),0)</f>
        <v>5000</v>
      </c>
      <c r="G2" s="4">
        <f t="shared" ref="G2:G14" si="6">ROUND((E2/C2),0)</f>
        <v>4167</v>
      </c>
      <c r="H2" s="4">
        <f t="shared" ref="H2:H14" si="7">ROUND((E2/D2),0)</f>
        <v>3472</v>
      </c>
      <c r="I2" s="4">
        <f t="shared" ref="I2:I14" si="8">T2</f>
        <v>0</v>
      </c>
      <c r="J2" s="4">
        <f t="shared" ref="J2:J14" si="9">U2</f>
        <v>0</v>
      </c>
      <c r="K2" s="73"/>
      <c r="L2" s="73"/>
      <c r="M2" s="73"/>
      <c r="N2" s="73"/>
      <c r="O2" s="73">
        <v>0</v>
      </c>
      <c r="P2" s="73">
        <v>600</v>
      </c>
      <c r="Q2" s="73">
        <f t="shared" ref="Q2:Q14" si="10">P2/1.2</f>
        <v>500</v>
      </c>
      <c r="R2" s="2">
        <v>2500000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541.66666666666674</v>
      </c>
      <c r="C3" s="4">
        <f t="shared" si="2"/>
        <v>650.00000000000011</v>
      </c>
      <c r="D3" s="4">
        <f t="shared" si="3"/>
        <v>780.00000000000011</v>
      </c>
      <c r="E3" s="5">
        <f t="shared" si="4"/>
        <v>2700000</v>
      </c>
      <c r="F3" s="4">
        <f t="shared" si="5"/>
        <v>4985</v>
      </c>
      <c r="G3" s="4">
        <f t="shared" si="6"/>
        <v>4154</v>
      </c>
      <c r="H3" s="4">
        <f t="shared" si="7"/>
        <v>3462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650</v>
      </c>
      <c r="Q3" s="73">
        <f t="shared" si="10"/>
        <v>541.66666666666674</v>
      </c>
      <c r="R3" s="2">
        <v>2700000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1254.1666666666667</v>
      </c>
      <c r="C4" s="4">
        <f t="shared" si="2"/>
        <v>1505</v>
      </c>
      <c r="D4" s="4">
        <f t="shared" si="3"/>
        <v>1806</v>
      </c>
      <c r="E4" s="5">
        <f t="shared" si="4"/>
        <v>7500000</v>
      </c>
      <c r="F4" s="4">
        <f t="shared" si="5"/>
        <v>5980</v>
      </c>
      <c r="G4" s="4">
        <f t="shared" si="6"/>
        <v>4983</v>
      </c>
      <c r="H4" s="4">
        <f t="shared" si="7"/>
        <v>4153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1505</v>
      </c>
      <c r="Q4" s="73">
        <f t="shared" si="10"/>
        <v>1254.1666666666667</v>
      </c>
      <c r="R4" s="2">
        <v>7500000</v>
      </c>
      <c r="S4" s="2"/>
      <c r="T4" s="2"/>
    </row>
    <row r="5" spans="1:35">
      <c r="A5" s="4">
        <f t="shared" si="0"/>
        <v>0</v>
      </c>
      <c r="B5" s="4">
        <f t="shared" si="1"/>
        <v>1333.3333333333335</v>
      </c>
      <c r="C5" s="4">
        <f t="shared" si="2"/>
        <v>1600.0000000000002</v>
      </c>
      <c r="D5" s="4">
        <f t="shared" si="3"/>
        <v>1920.0000000000002</v>
      </c>
      <c r="E5" s="5">
        <f t="shared" si="4"/>
        <v>7900000</v>
      </c>
      <c r="F5" s="4">
        <f t="shared" si="5"/>
        <v>5925</v>
      </c>
      <c r="G5" s="4">
        <f t="shared" si="6"/>
        <v>4938</v>
      </c>
      <c r="H5" s="4">
        <f t="shared" si="7"/>
        <v>4115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1600</v>
      </c>
      <c r="Q5" s="73">
        <f t="shared" si="10"/>
        <v>1333.3333333333335</v>
      </c>
      <c r="R5" s="2">
        <v>7900000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ref="P7:P12" si="11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 t="shared" si="11"/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 t="shared" si="11"/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3"/>
      <c r="L12" s="73"/>
      <c r="M12" s="73"/>
      <c r="N12" s="73"/>
      <c r="O12" s="73">
        <v>0</v>
      </c>
      <c r="P12" s="73">
        <f t="shared" si="11"/>
        <v>0</v>
      </c>
      <c r="Q12" s="73">
        <f t="shared" si="10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3"/>
      <c r="L13" s="73"/>
      <c r="M13" s="73"/>
      <c r="N13" s="73"/>
      <c r="O13" s="73">
        <v>0</v>
      </c>
      <c r="P13" s="73">
        <f>O13/1.2</f>
        <v>0</v>
      </c>
      <c r="Q13" s="73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10"/>
        <v>0</v>
      </c>
      <c r="R14" s="2">
        <v>0</v>
      </c>
      <c r="S14" s="2"/>
    </row>
    <row r="15" spans="1:35">
      <c r="A15" s="4">
        <f t="shared" ref="A12:A15" si="12">N15</f>
        <v>0</v>
      </c>
      <c r="B15" s="4">
        <f t="shared" ref="B12:B15" si="13">Q15</f>
        <v>0</v>
      </c>
      <c r="C15" s="4">
        <f t="shared" ref="C12:C15" si="14">B15*1.2</f>
        <v>0</v>
      </c>
      <c r="D15" s="4">
        <f t="shared" ref="D12:D15" si="15">C15*1.2</f>
        <v>0</v>
      </c>
      <c r="E15" s="5">
        <f t="shared" ref="E12:E15" si="16">R15</f>
        <v>0</v>
      </c>
      <c r="F15" s="4" t="e">
        <f t="shared" ref="F12:F15" si="17">ROUND((E15/B15),0)</f>
        <v>#DIV/0!</v>
      </c>
      <c r="G15" s="4" t="e">
        <f t="shared" ref="G12:G15" si="18">ROUND((E15/C15),0)</f>
        <v>#DIV/0!</v>
      </c>
      <c r="H15" s="4" t="e">
        <f t="shared" ref="H12:H15" si="19">ROUND((E15/D15),0)</f>
        <v>#DIV/0!</v>
      </c>
      <c r="I15" s="4">
        <f t="shared" ref="I12:I15" si="20">T15</f>
        <v>0</v>
      </c>
      <c r="J15" s="4">
        <f t="shared" ref="J12:J15" si="21">U15</f>
        <v>0</v>
      </c>
      <c r="O15">
        <v>0</v>
      </c>
      <c r="P15">
        <f t="shared" ref="P14:P15" si="22">O15/1.2</f>
        <v>0</v>
      </c>
      <c r="Q15">
        <f t="shared" ref="Q14:Q15" si="23">P15/1.2</f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3">
        <v>0</v>
      </c>
      <c r="P19" s="73">
        <f>O19/1.2</f>
        <v>0</v>
      </c>
      <c r="Q19" s="73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15" zoomScaleNormal="115" workbookViewId="0">
      <selection activeCell="E11" sqref="E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145" zoomScaleNormal="145"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20"/>
  <sheetViews>
    <sheetView topLeftCell="C1" workbookViewId="0">
      <selection activeCell="H20" sqref="H20"/>
    </sheetView>
  </sheetViews>
  <sheetFormatPr defaultRowHeight="15"/>
  <sheetData>
    <row r="4" spans="4:15">
      <c r="E4" s="73" t="s">
        <v>98</v>
      </c>
      <c r="F4" s="73">
        <v>14.6</v>
      </c>
      <c r="G4" s="73">
        <v>12.6</v>
      </c>
      <c r="H4" s="73">
        <f>F4*G4</f>
        <v>183.95999999999998</v>
      </c>
    </row>
    <row r="5" spans="4:15">
      <c r="E5" s="73" t="s">
        <v>99</v>
      </c>
      <c r="F5" s="73">
        <v>13.4</v>
      </c>
      <c r="G5" s="73">
        <v>12.6</v>
      </c>
      <c r="H5" s="73">
        <f t="shared" ref="H5:H10" si="0">F5*G5</f>
        <v>168.84</v>
      </c>
    </row>
    <row r="6" spans="4:15">
      <c r="E6" s="73" t="s">
        <v>104</v>
      </c>
      <c r="F6" s="73">
        <v>5</v>
      </c>
      <c r="G6" s="73">
        <v>3</v>
      </c>
      <c r="H6" s="73">
        <f t="shared" si="0"/>
        <v>15</v>
      </c>
    </row>
    <row r="7" spans="4:15">
      <c r="E7" s="73" t="s">
        <v>105</v>
      </c>
      <c r="F7" s="73">
        <v>6</v>
      </c>
      <c r="G7" s="73">
        <v>4</v>
      </c>
      <c r="H7" s="73">
        <f t="shared" si="0"/>
        <v>24</v>
      </c>
    </row>
    <row r="8" spans="4:15">
      <c r="E8" s="116" t="s">
        <v>102</v>
      </c>
      <c r="F8" s="73">
        <v>7.4</v>
      </c>
      <c r="G8" s="73">
        <v>3.1</v>
      </c>
      <c r="H8" s="73">
        <f t="shared" si="0"/>
        <v>22.94</v>
      </c>
    </row>
    <row r="9" spans="4:15">
      <c r="E9" s="116"/>
      <c r="F9" s="73"/>
      <c r="G9" s="73"/>
      <c r="H9" s="73">
        <f>SUM(H4:H8)</f>
        <v>414.73999999999995</v>
      </c>
    </row>
    <row r="10" spans="4:15">
      <c r="E10" s="73" t="s">
        <v>100</v>
      </c>
      <c r="F10" s="73">
        <v>12.4</v>
      </c>
      <c r="G10" s="73">
        <v>11.6</v>
      </c>
      <c r="H10" s="73">
        <f t="shared" ref="H10:H14" si="1">F10*G10</f>
        <v>143.84</v>
      </c>
    </row>
    <row r="11" spans="4:15">
      <c r="E11" s="73" t="s">
        <v>101</v>
      </c>
      <c r="F11" s="73">
        <v>12</v>
      </c>
      <c r="G11" s="73">
        <v>12.1</v>
      </c>
      <c r="H11" s="73">
        <f t="shared" si="1"/>
        <v>145.19999999999999</v>
      </c>
    </row>
    <row r="12" spans="4:15">
      <c r="E12" s="116" t="s">
        <v>104</v>
      </c>
      <c r="F12" s="73">
        <v>6</v>
      </c>
      <c r="G12" s="73">
        <v>4</v>
      </c>
      <c r="H12" s="73">
        <f t="shared" si="1"/>
        <v>24</v>
      </c>
    </row>
    <row r="13" spans="4:15">
      <c r="D13" s="73"/>
      <c r="E13" s="116" t="s">
        <v>102</v>
      </c>
      <c r="F13" s="73">
        <v>12</v>
      </c>
      <c r="G13" s="73">
        <v>3</v>
      </c>
      <c r="H13" s="73">
        <f t="shared" si="1"/>
        <v>36</v>
      </c>
    </row>
    <row r="14" spans="4:15">
      <c r="E14" s="116" t="s">
        <v>74</v>
      </c>
      <c r="F14" s="73">
        <v>12.4</v>
      </c>
      <c r="G14" s="73">
        <v>8.1999999999999993</v>
      </c>
      <c r="H14" s="73">
        <f t="shared" si="1"/>
        <v>101.67999999999999</v>
      </c>
      <c r="L14" s="73"/>
      <c r="M14" s="73"/>
      <c r="N14" s="73"/>
      <c r="O14" s="73"/>
    </row>
    <row r="15" spans="4:15">
      <c r="H15">
        <f>SUM(H10:H14)</f>
        <v>450.71999999999997</v>
      </c>
    </row>
    <row r="16" spans="4:15">
      <c r="H16">
        <f>H9+H15</f>
        <v>865.45999999999992</v>
      </c>
    </row>
    <row r="18" spans="5:8">
      <c r="E18" s="73" t="s">
        <v>106</v>
      </c>
      <c r="F18" s="73">
        <v>6.6</v>
      </c>
      <c r="G18" s="73">
        <v>14.4</v>
      </c>
      <c r="H18" s="73">
        <f t="shared" ref="H18:H19" si="2">F18*G18</f>
        <v>95.039999999999992</v>
      </c>
    </row>
    <row r="19" spans="5:8">
      <c r="E19" s="73" t="s">
        <v>107</v>
      </c>
      <c r="F19" s="73">
        <v>10</v>
      </c>
      <c r="G19" s="73">
        <v>14.4</v>
      </c>
      <c r="H19" s="73">
        <f t="shared" si="2"/>
        <v>144</v>
      </c>
    </row>
    <row r="20" spans="5:8">
      <c r="H20">
        <f>SUM(H18:H19)</f>
        <v>239.04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2024-01-05T06:21:08Z</dcterms:modified>
</cp:coreProperties>
</file>