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C74E2B64-C362-4A7B-9E9F-59552B859040}" xr6:coauthVersionLast="36" xr6:coauthVersionMax="47" xr10:uidLastSave="{00000000-0000-0000-0000-000000000000}"/>
  <bookViews>
    <workbookView xWindow="0" yWindow="0" windowWidth="28800" windowHeight="12105" xr2:uid="{00000000-000D-0000-FFFF-FFFF00000000}"/>
  </bookViews>
  <sheets>
    <sheet name="Flat No. 74" sheetId="4" r:id="rId1"/>
    <sheet name="2001-rate" sheetId="5" r:id="rId2"/>
    <sheet name="2024-RR" sheetId="6" r:id="rId3"/>
    <sheet name="Area page" sheetId="7" r:id="rId4"/>
    <sheet name="Cost Inflation Index" sheetId="8" r:id="rId5"/>
  </sheets>
  <calcPr calcId="191029"/>
</workbook>
</file>

<file path=xl/calcChain.xml><?xml version="1.0" encoding="utf-8"?>
<calcChain xmlns="http://schemas.openxmlformats.org/spreadsheetml/2006/main">
  <c r="C8" i="4" l="1"/>
  <c r="H25" i="4"/>
  <c r="C19" i="4"/>
  <c r="I2" i="4" l="1"/>
  <c r="C26" i="4"/>
  <c r="H9" i="4" l="1"/>
  <c r="H8" i="4"/>
  <c r="Y100" i="7" l="1"/>
  <c r="Y101" i="7"/>
  <c r="Y102" i="7"/>
  <c r="Y103" i="7"/>
  <c r="Y104" i="7"/>
  <c r="Y105" i="7"/>
  <c r="Y106" i="7"/>
  <c r="Y99" i="7"/>
  <c r="C12" i="4"/>
  <c r="Y107" i="7" l="1"/>
  <c r="C21" i="4"/>
  <c r="U34" i="4" l="1"/>
  <c r="C14" i="4" l="1"/>
  <c r="C6" i="4"/>
  <c r="D6" i="4" s="1"/>
  <c r="C15" i="4" l="1"/>
  <c r="C17" i="4" l="1"/>
  <c r="C23" i="4" s="1"/>
  <c r="E23" i="4" l="1"/>
  <c r="F23" i="4"/>
  <c r="F24" i="4" s="1"/>
  <c r="E25" i="4"/>
  <c r="E26" i="4" s="1"/>
  <c r="E28" i="4" l="1"/>
  <c r="C25" i="4" l="1"/>
  <c r="C28" i="4" l="1"/>
  <c r="C30" i="4" s="1"/>
  <c r="C31" i="4" s="1"/>
  <c r="C32" i="4" s="1"/>
  <c r="C33" i="4" l="1"/>
</calcChain>
</file>

<file path=xl/sharedStrings.xml><?xml version="1.0" encoding="utf-8"?>
<sst xmlns="http://schemas.openxmlformats.org/spreadsheetml/2006/main" count="54" uniqueCount="54">
  <si>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</si>
  <si>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</si>
  <si>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</si>
  <si>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</si>
  <si>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</si>
  <si>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</si>
  <si>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</si>
  <si>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</si>
  <si>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Depreciated Cost of Interior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</si>
  <si>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</si>
  <si>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</si>
  <si>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</si>
  <si>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</si>
  <si>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</si>
  <si>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</si>
  <si>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</si>
  <si>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</si>
  <si>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</si>
  <si>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</si>
  <si>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</si>
  <si>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</si>
  <si>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</si>
  <si>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</si>
  <si>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</si>
  <si>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</si>
  <si>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</si>
  <si>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</si>
  <si>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</si>
  <si>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</si>
  <si>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</si>
  <si>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</si>
  <si>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</si>
  <si>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</si>
  <si>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 xml:space="preserve">{(100-10) x13}/60.00 </t>
  </si>
  <si>
    <t>Living Room</t>
  </si>
  <si>
    <t>Kitchen</t>
  </si>
  <si>
    <t>Passage</t>
  </si>
  <si>
    <t>W/C</t>
  </si>
  <si>
    <t xml:space="preserve">Bath </t>
  </si>
  <si>
    <t>Bed Room</t>
  </si>
  <si>
    <t>Converted Bedroom</t>
  </si>
  <si>
    <t>Balcony</t>
  </si>
  <si>
    <t>Total</t>
  </si>
  <si>
    <t>As per Gift Deed</t>
  </si>
  <si>
    <t>D-13</t>
  </si>
  <si>
    <t>Lift Addition</t>
  </si>
  <si>
    <t>above 10 lakjs</t>
  </si>
  <si>
    <t>stamp duty - 8%</t>
  </si>
  <si>
    <t>18°57'05.7"N 72°47'38.6"E</t>
  </si>
  <si>
    <t>(As per Information)</t>
  </si>
  <si>
    <t>CA -562</t>
  </si>
  <si>
    <t xml:space="preserve">Measurment </t>
  </si>
  <si>
    <t>CA -563</t>
  </si>
  <si>
    <t>Seema Tadepalli Row - Flat No. 74/7th Flr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</si>
</sst>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79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/>
    <xf numFmtId="0" fontId="0" fillId="5" borderId="3" xfId="0" applyFill="1" applyBorder="1"/>
    <xf numFmtId="0" fontId="0" fillId="5" borderId="0" xfId="0" applyFill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/>
    <xf numFmtId="43" fontId="1" fillId="5" borderId="3" xfId="0" applyNumberFormat="1" applyFont="1" applyFill="1" applyBorder="1"/>
    <xf numFmtId="0" fontId="2" fillId="2" borderId="7" xfId="0" applyFont="1" applyFill="1" applyBorder="1"/>
    <xf numFmtId="0" fontId="2" fillId="2" borderId="0" xfId="0" applyFont="1" applyFill="1"/>
    <xf numFmtId="43" fontId="2" fillId="2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/>
    <xf numFmtId="0" fontId="0" fillId="7" borderId="8" xfId="0" applyFill="1" applyBorder="1"/>
    <xf numFmtId="0" fontId="0" fillId="7" borderId="9" xfId="0" applyFill="1" applyBorder="1"/>
    <xf numFmtId="43" fontId="0" fillId="7" borderId="2" xfId="1" applyFont="1" applyFill="1" applyBorder="1"/>
    <xf numFmtId="0" fontId="6" fillId="0" borderId="0" xfId="0" applyFont="1" applyAlignment="1">
      <alignment horizontal="center"/>
    </xf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1" fillId="2" borderId="10" xfId="0" applyFont="1" applyFill="1" applyBorder="1"/>
    <xf numFmtId="43" fontId="1" fillId="2" borderId="10" xfId="1" applyFont="1" applyFill="1" applyBorder="1"/>
    <xf numFmtId="0" fontId="1" fillId="2" borderId="0" xfId="0" applyFont="1" applyFill="1"/>
    <xf numFmtId="43" fontId="1" fillId="2" borderId="10" xfId="0" applyNumberFormat="1" applyFont="1" applyFill="1" applyBorder="1"/>
    <xf numFmtId="0" fontId="2" fillId="0" borderId="0" xfId="0" applyFont="1"/>
    <xf numFmtId="1" fontId="0" fillId="0" borderId="0" xfId="0" applyNumberFormat="1"/>
    <xf numFmtId="0" fontId="8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78087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80596</xdr:rowOff>
    </xdr:from>
    <xdr:to>
      <xdr:col>6</xdr:col>
      <xdr:colOff>795813</xdr:colOff>
      <xdr:row>72</xdr:row>
      <xdr:rowOff>131884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EF1ECD4-B6A7-0AAA-C83D-ADC2EC263B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7173058"/>
          <a:ext cx="8254621" cy="70997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157916</xdr:rowOff>
    </xdr:from>
    <xdr:to>
      <xdr:col>5</xdr:col>
      <xdr:colOff>278317</xdr:colOff>
      <xdr:row>97</xdr:row>
      <xdr:rowOff>29308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78C556F-545E-18C6-7B70-939AF1CE5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489378"/>
          <a:ext cx="6594125" cy="44433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112DB7-3BB0-FC0A-A4F0-CE0B8E612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  <xdr:twoCellAnchor>
    <xdr:from>
      <xdr:col>17</xdr:col>
      <xdr:colOff>180975</xdr:colOff>
      <xdr:row>28</xdr:row>
      <xdr:rowOff>0</xdr:rowOff>
    </xdr:from>
    <xdr:to>
      <xdr:col>18</xdr:col>
      <xdr:colOff>219075</xdr:colOff>
      <xdr:row>33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2FE3792F-EC45-ED77-D939-9B1EE84DF0D6}"/>
            </a:ext>
          </a:extLst>
        </xdr:cNvPr>
        <xdr:cNvSpPr/>
      </xdr:nvSpPr>
      <xdr:spPr>
        <a:xfrm>
          <a:off x="10544175" y="5334000"/>
          <a:ext cx="647700" cy="113347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30</xdr:col>
      <xdr:colOff>2553</xdr:colOff>
      <xdr:row>54</xdr:row>
      <xdr:rowOff>1436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D0EB0D-97B5-FBD7-0AD9-FC13A5B35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90553" cy="102884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257175</xdr:colOff>
      <xdr:row>42</xdr:row>
      <xdr:rowOff>142876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66F2AF-952B-0862-0279-477A0939AA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976" t="11481" r="31312" b="9364"/>
        <a:stretch/>
      </xdr:blipFill>
      <xdr:spPr>
        <a:xfrm>
          <a:off x="0" y="0"/>
          <a:ext cx="7629525" cy="81438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10</xdr:col>
      <xdr:colOff>267588</xdr:colOff>
      <xdr:row>80</xdr:row>
      <xdr:rowOff>105720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FDFD5A-76EA-DA7E-F337-1FDB5E0C2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6363588" cy="67732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14</xdr:col>
      <xdr:colOff>210863</xdr:colOff>
      <xdr:row>123</xdr:row>
      <xdr:rowOff>115380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2CE532C-9751-ECB4-E5B2-F18B0D7CB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811500"/>
          <a:ext cx="9412013" cy="77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11</xdr:col>
      <xdr:colOff>305872</xdr:colOff>
      <xdr:row>167</xdr:row>
      <xdr:rowOff>29696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E69A0A1-F4F4-2AF6-81BC-73EC73400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812500"/>
          <a:ext cx="7678222" cy="8030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267588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2A10A-581E-47A9-8777-AA072AC64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363588" cy="85260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tabSelected="1" zoomScaleNormal="100" workbookViewId="0">
      <selection activeCell="G19" sqref="G19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66" t="s">
        <v>53</v>
      </c>
      <c r="B1" s="67"/>
      <c r="C1" s="68"/>
      <c r="G1" s="73" t="s">
        <v>48</v>
      </c>
      <c r="H1" s="73"/>
    </row>
    <row r="2" spans="1:12" ht="15" customHeight="1" x14ac:dyDescent="0.25">
      <c r="A2" s="69" t="s">
        <v>11</v>
      </c>
      <c r="B2" s="70"/>
      <c r="C2" s="14">
        <v>2001</v>
      </c>
      <c r="G2" t="s">
        <v>43</v>
      </c>
      <c r="H2" s="46" t="s">
        <v>50</v>
      </c>
      <c r="I2" s="65">
        <f>562*1.2</f>
        <v>674.4</v>
      </c>
    </row>
    <row r="3" spans="1:12" x14ac:dyDescent="0.25">
      <c r="A3" s="15"/>
      <c r="B3" s="16"/>
      <c r="C3" s="17"/>
      <c r="G3" t="s">
        <v>51</v>
      </c>
      <c r="H3" t="s">
        <v>52</v>
      </c>
      <c r="L3" s="3"/>
    </row>
    <row r="4" spans="1:12" x14ac:dyDescent="0.25">
      <c r="A4" s="15" t="s">
        <v>12</v>
      </c>
      <c r="B4" s="16"/>
      <c r="C4" s="17">
        <v>2001</v>
      </c>
      <c r="G4" s="74" t="s">
        <v>16</v>
      </c>
      <c r="H4" s="75"/>
      <c r="K4" s="73"/>
      <c r="L4" s="73"/>
    </row>
    <row r="5" spans="1:12" x14ac:dyDescent="0.25">
      <c r="A5" s="15" t="s">
        <v>0</v>
      </c>
      <c r="B5" s="16"/>
      <c r="C5" s="17">
        <v>1959</v>
      </c>
      <c r="D5" s="64" t="s">
        <v>49</v>
      </c>
      <c r="G5" s="56" t="s">
        <v>28</v>
      </c>
      <c r="H5" s="57">
        <v>36</v>
      </c>
      <c r="J5" s="10"/>
    </row>
    <row r="6" spans="1:12" x14ac:dyDescent="0.25">
      <c r="A6" s="15" t="s">
        <v>1</v>
      </c>
      <c r="B6" s="18"/>
      <c r="C6" s="17">
        <f>C4-C5</f>
        <v>42</v>
      </c>
      <c r="D6">
        <f>60-C6</f>
        <v>18</v>
      </c>
      <c r="G6" s="56" t="s">
        <v>29</v>
      </c>
      <c r="H6" s="59" t="s">
        <v>44</v>
      </c>
    </row>
    <row r="7" spans="1:12" x14ac:dyDescent="0.25">
      <c r="A7" s="71" t="s">
        <v>17</v>
      </c>
      <c r="B7" s="18" t="s">
        <v>13</v>
      </c>
      <c r="C7" s="19" t="s">
        <v>14</v>
      </c>
      <c r="G7" s="56" t="s">
        <v>30</v>
      </c>
      <c r="H7" s="58">
        <v>140300</v>
      </c>
      <c r="I7" s="2"/>
    </row>
    <row r="8" spans="1:12" ht="15.75" customHeight="1" x14ac:dyDescent="0.25">
      <c r="A8" s="71"/>
      <c r="B8" s="18">
        <v>674</v>
      </c>
      <c r="C8" s="20">
        <f>ROUND(B8/10.764,2)</f>
        <v>62.62</v>
      </c>
      <c r="F8" s="1"/>
      <c r="G8" s="55" t="s">
        <v>45</v>
      </c>
      <c r="H8" s="2">
        <f>H7*5%</f>
        <v>7015</v>
      </c>
      <c r="I8" s="2"/>
    </row>
    <row r="9" spans="1:12" ht="33.75" customHeight="1" x14ac:dyDescent="0.25">
      <c r="A9" s="21"/>
      <c r="B9" s="18"/>
      <c r="C9" s="19"/>
      <c r="G9" s="9" t="s">
        <v>21</v>
      </c>
      <c r="H9" s="12">
        <f>H7+H8</f>
        <v>147315</v>
      </c>
      <c r="K9" s="1"/>
    </row>
    <row r="10" spans="1:12" x14ac:dyDescent="0.25">
      <c r="A10" s="22" t="s">
        <v>20</v>
      </c>
      <c r="B10" s="23"/>
      <c r="C10" s="24">
        <v>5500</v>
      </c>
      <c r="D10" t="s">
        <v>25</v>
      </c>
      <c r="I10" s="2"/>
    </row>
    <row r="11" spans="1:12" x14ac:dyDescent="0.25">
      <c r="A11" s="22"/>
      <c r="B11" s="23"/>
      <c r="C11" s="25"/>
      <c r="D11" t="s">
        <v>26</v>
      </c>
    </row>
    <row r="12" spans="1:12" x14ac:dyDescent="0.25">
      <c r="A12" s="26" t="s">
        <v>18</v>
      </c>
      <c r="B12" s="23"/>
      <c r="C12" s="24">
        <f>C8*C10</f>
        <v>344410</v>
      </c>
      <c r="D12" s="2" t="s">
        <v>27</v>
      </c>
      <c r="I12" s="4"/>
      <c r="J12" s="4"/>
      <c r="K12" s="4"/>
    </row>
    <row r="13" spans="1:12" x14ac:dyDescent="0.25">
      <c r="A13" s="26"/>
      <c r="B13" s="23"/>
      <c r="C13" s="24"/>
      <c r="D13" t="s">
        <v>32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6" t="s">
        <v>33</v>
      </c>
      <c r="B15" s="23"/>
      <c r="C15" s="27">
        <f>C14*C6/60</f>
        <v>63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8">
        <v>0.63</v>
      </c>
      <c r="G16" s="6"/>
      <c r="H16" s="5"/>
      <c r="I16" s="72"/>
      <c r="J16" s="72"/>
      <c r="K16" s="72"/>
    </row>
    <row r="17" spans="1:11" x14ac:dyDescent="0.25">
      <c r="A17" s="15" t="s">
        <v>3</v>
      </c>
      <c r="B17" s="16"/>
      <c r="C17" s="29">
        <f>ROUND(C12*C16,0)</f>
        <v>216978</v>
      </c>
      <c r="D17" s="2"/>
      <c r="E17" s="2"/>
    </row>
    <row r="18" spans="1:11" x14ac:dyDescent="0.25">
      <c r="A18" s="30" t="s">
        <v>15</v>
      </c>
      <c r="B18" s="31"/>
      <c r="C18" s="32"/>
      <c r="E18" s="1"/>
    </row>
    <row r="19" spans="1:11" x14ac:dyDescent="0.25">
      <c r="A19" s="33" t="s">
        <v>19</v>
      </c>
      <c r="B19" s="34"/>
      <c r="C19" s="35">
        <f>H9</f>
        <v>147315</v>
      </c>
    </row>
    <row r="20" spans="1:11" x14ac:dyDescent="0.25">
      <c r="A20" s="36"/>
      <c r="B20" s="37"/>
      <c r="C20" s="38"/>
    </row>
    <row r="21" spans="1:11" x14ac:dyDescent="0.25">
      <c r="A21" s="39" t="s">
        <v>22</v>
      </c>
      <c r="B21" s="40"/>
      <c r="C21" s="41">
        <f>ROUND(C19*C8,0)</f>
        <v>9224865</v>
      </c>
    </row>
    <row r="22" spans="1:11" x14ac:dyDescent="0.25">
      <c r="A22" s="42"/>
      <c r="B22" s="43"/>
      <c r="C22" s="44"/>
      <c r="E22" t="s">
        <v>23</v>
      </c>
      <c r="F22" t="s">
        <v>24</v>
      </c>
    </row>
    <row r="23" spans="1:11" x14ac:dyDescent="0.25">
      <c r="A23" s="45" t="s">
        <v>4</v>
      </c>
      <c r="B23" s="46"/>
      <c r="C23" s="47">
        <f>C21-C17</f>
        <v>9007887</v>
      </c>
      <c r="E23" s="2">
        <f>C23</f>
        <v>9007887</v>
      </c>
      <c r="F23" s="2">
        <f>C23</f>
        <v>9007887</v>
      </c>
      <c r="G23" s="1"/>
    </row>
    <row r="24" spans="1:11" x14ac:dyDescent="0.25">
      <c r="A24" s="42"/>
      <c r="B24" s="43"/>
      <c r="C24" s="48"/>
      <c r="D24" t="s">
        <v>46</v>
      </c>
      <c r="E24" s="2">
        <v>1000000</v>
      </c>
      <c r="F24" s="12">
        <f>ROUND(F23*1%,0)</f>
        <v>90079</v>
      </c>
      <c r="G24" s="2"/>
    </row>
    <row r="25" spans="1:11" x14ac:dyDescent="0.25">
      <c r="A25" s="26" t="s">
        <v>5</v>
      </c>
      <c r="B25" s="23"/>
      <c r="C25" s="49">
        <f>E28</f>
        <v>679390</v>
      </c>
      <c r="E25" s="2">
        <f>MROUND(E23-E24,500)</f>
        <v>8008000</v>
      </c>
      <c r="F25">
        <v>20000</v>
      </c>
      <c r="G25" t="s">
        <v>31</v>
      </c>
      <c r="H25">
        <f>62.62*147315</f>
        <v>9224865.2999999989</v>
      </c>
    </row>
    <row r="26" spans="1:11" x14ac:dyDescent="0.25">
      <c r="A26" s="26" t="s">
        <v>6</v>
      </c>
      <c r="B26" s="23"/>
      <c r="C26" s="49">
        <f>F25</f>
        <v>20000</v>
      </c>
      <c r="D26" t="s">
        <v>47</v>
      </c>
      <c r="E26" s="2">
        <f>E25*8%</f>
        <v>640640</v>
      </c>
      <c r="G26" s="1"/>
      <c r="K26" s="1"/>
    </row>
    <row r="27" spans="1:11" ht="15.75" thickBot="1" x14ac:dyDescent="0.3">
      <c r="A27" s="26"/>
      <c r="B27" s="23"/>
      <c r="C27" s="25"/>
      <c r="E27" s="1">
        <v>38750</v>
      </c>
      <c r="J27" s="8"/>
      <c r="K27" s="8"/>
    </row>
    <row r="28" spans="1:11" ht="15.75" thickBot="1" x14ac:dyDescent="0.3">
      <c r="A28" s="50" t="s">
        <v>7</v>
      </c>
      <c r="B28" s="51"/>
      <c r="C28" s="13">
        <f>ROUND(C26+C25+C23,0)</f>
        <v>9707277</v>
      </c>
      <c r="E28" s="11">
        <f>E26+E27</f>
        <v>679390</v>
      </c>
      <c r="J28" s="8"/>
    </row>
    <row r="29" spans="1:11" x14ac:dyDescent="0.25">
      <c r="A29" s="26" t="s">
        <v>8</v>
      </c>
      <c r="B29" s="23"/>
      <c r="C29" s="24">
        <v>0</v>
      </c>
      <c r="E29" s="2"/>
      <c r="J29" s="8"/>
    </row>
    <row r="30" spans="1:11" x14ac:dyDescent="0.25">
      <c r="A30" s="26" t="s">
        <v>9</v>
      </c>
      <c r="B30" s="23"/>
      <c r="C30" s="24">
        <f>C28</f>
        <v>9707277</v>
      </c>
      <c r="J30" s="1"/>
    </row>
    <row r="31" spans="1:11" x14ac:dyDescent="0.25">
      <c r="A31" s="26"/>
      <c r="B31" s="23"/>
      <c r="C31" s="24">
        <f>ROUND(C30,0)</f>
        <v>9707277</v>
      </c>
      <c r="J31" s="8"/>
    </row>
    <row r="32" spans="1:11" ht="15.75" thickBot="1" x14ac:dyDescent="0.3">
      <c r="A32" s="26" t="s">
        <v>10</v>
      </c>
      <c r="B32" s="23"/>
      <c r="C32" s="24">
        <f>C31*348/100</f>
        <v>33781323.960000001</v>
      </c>
      <c r="D32">
        <v>348</v>
      </c>
      <c r="E32" s="2"/>
      <c r="J32" s="2"/>
    </row>
    <row r="33" spans="1:21" ht="15.75" thickBot="1" x14ac:dyDescent="0.3">
      <c r="A33" s="52"/>
      <c r="B33" s="53"/>
      <c r="C33" s="54">
        <f>ROUND(C32,0)</f>
        <v>33781324</v>
      </c>
    </row>
    <row r="34" spans="1:21" x14ac:dyDescent="0.25">
      <c r="U34">
        <f>32.91+37.7</f>
        <v>70.61</v>
      </c>
    </row>
  </sheetData>
  <mergeCells count="7">
    <mergeCell ref="A1:C1"/>
    <mergeCell ref="A2:B2"/>
    <mergeCell ref="A7:A8"/>
    <mergeCell ref="I16:K16"/>
    <mergeCell ref="K4:L4"/>
    <mergeCell ref="G4:H4"/>
    <mergeCell ref="G1:H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9" workbookViewId="0">
      <selection activeCell="U57" sqref="U5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V99:AA109"/>
  <sheetViews>
    <sheetView topLeftCell="A127" workbookViewId="0">
      <selection activeCell="A126" sqref="A126"/>
    </sheetView>
  </sheetViews>
  <sheetFormatPr defaultRowHeight="15" x14ac:dyDescent="0.25"/>
  <cols>
    <col min="11" max="11" width="19.140625" bestFit="1" customWidth="1"/>
  </cols>
  <sheetData>
    <row r="99" spans="22:27" x14ac:dyDescent="0.25">
      <c r="V99" s="60" t="s">
        <v>34</v>
      </c>
      <c r="W99" s="60">
        <v>12.19</v>
      </c>
      <c r="X99" s="60">
        <v>9.93</v>
      </c>
      <c r="Y99" s="61">
        <f>W99*X99</f>
        <v>121.04669999999999</v>
      </c>
      <c r="Z99" s="62"/>
      <c r="AA99" s="62"/>
    </row>
    <row r="100" spans="22:27" x14ac:dyDescent="0.25">
      <c r="V100" s="60" t="s">
        <v>35</v>
      </c>
      <c r="W100" s="60">
        <v>12.09</v>
      </c>
      <c r="X100" s="60">
        <v>5.8</v>
      </c>
      <c r="Y100" s="61">
        <f t="shared" ref="Y100:Y106" si="0">W100*X100</f>
        <v>70.122</v>
      </c>
      <c r="Z100" s="62"/>
      <c r="AA100" s="62"/>
    </row>
    <row r="101" spans="22:27" x14ac:dyDescent="0.25">
      <c r="V101" s="60" t="s">
        <v>36</v>
      </c>
      <c r="W101" s="60">
        <v>10.37</v>
      </c>
      <c r="X101" s="60">
        <v>3.39</v>
      </c>
      <c r="Y101" s="61">
        <f t="shared" si="0"/>
        <v>35.154299999999999</v>
      </c>
      <c r="Z101" s="62"/>
      <c r="AA101" s="62"/>
    </row>
    <row r="102" spans="22:27" x14ac:dyDescent="0.25">
      <c r="V102" s="60" t="s">
        <v>37</v>
      </c>
      <c r="W102" s="60">
        <v>3.85</v>
      </c>
      <c r="X102" s="60">
        <v>3.14</v>
      </c>
      <c r="Y102" s="61">
        <f t="shared" si="0"/>
        <v>12.089</v>
      </c>
      <c r="Z102" s="62"/>
      <c r="AA102" s="62"/>
    </row>
    <row r="103" spans="22:27" x14ac:dyDescent="0.25">
      <c r="V103" s="60" t="s">
        <v>38</v>
      </c>
      <c r="W103" s="60">
        <v>6.8</v>
      </c>
      <c r="X103" s="60">
        <v>3.88</v>
      </c>
      <c r="Y103" s="61">
        <f t="shared" si="0"/>
        <v>26.384</v>
      </c>
      <c r="Z103" s="62"/>
      <c r="AA103" s="62"/>
    </row>
    <row r="104" spans="22:27" x14ac:dyDescent="0.25">
      <c r="V104" s="60" t="s">
        <v>39</v>
      </c>
      <c r="W104" s="60">
        <v>10.07</v>
      </c>
      <c r="X104" s="60">
        <v>7.99</v>
      </c>
      <c r="Y104" s="61">
        <f t="shared" si="0"/>
        <v>80.459299999999999</v>
      </c>
      <c r="Z104" s="62"/>
      <c r="AA104" s="62"/>
    </row>
    <row r="105" spans="22:27" x14ac:dyDescent="0.25">
      <c r="V105" s="60" t="s">
        <v>40</v>
      </c>
      <c r="W105" s="60">
        <v>12.07</v>
      </c>
      <c r="X105" s="60">
        <v>6.79</v>
      </c>
      <c r="Y105" s="61">
        <f t="shared" si="0"/>
        <v>81.955300000000008</v>
      </c>
      <c r="Z105" s="62"/>
      <c r="AA105" s="62"/>
    </row>
    <row r="106" spans="22:27" x14ac:dyDescent="0.25">
      <c r="V106" s="60" t="s">
        <v>41</v>
      </c>
      <c r="W106" s="60">
        <v>9.92</v>
      </c>
      <c r="X106" s="60">
        <v>3.59</v>
      </c>
      <c r="Y106" s="61">
        <f t="shared" si="0"/>
        <v>35.6128</v>
      </c>
      <c r="Z106" s="62"/>
      <c r="AA106" s="62"/>
    </row>
    <row r="107" spans="22:27" x14ac:dyDescent="0.25">
      <c r="V107" s="76" t="s">
        <v>42</v>
      </c>
      <c r="W107" s="77"/>
      <c r="X107" s="78"/>
      <c r="Y107" s="63">
        <f>SUM(Y99:Y106)</f>
        <v>462.82339999999999</v>
      </c>
      <c r="Z107" s="62"/>
      <c r="AA107" s="62"/>
    </row>
    <row r="108" spans="22:27" x14ac:dyDescent="0.25">
      <c r="V108" s="62"/>
      <c r="W108" s="62"/>
      <c r="X108" s="62"/>
      <c r="Y108" s="62"/>
      <c r="Z108" s="62"/>
      <c r="AA108" s="62"/>
    </row>
    <row r="109" spans="22:27" x14ac:dyDescent="0.25">
      <c r="V109" s="62"/>
      <c r="W109" s="62"/>
      <c r="X109" s="62"/>
      <c r="Y109" s="62"/>
      <c r="Z109" s="62"/>
      <c r="AA109" s="62"/>
    </row>
  </sheetData>
  <mergeCells count="1">
    <mergeCell ref="V107:X10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FA210-E666-46B0-B2A0-AAA42BE77C60}">
  <dimension ref="A1"/>
  <sheetViews>
    <sheetView workbookViewId="0">
      <selection activeCell="N46" sqref="N4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Flat No. 74</vt:lpstr>
      <vt:lpstr>2001-rate</vt:lpstr>
      <vt:lpstr>2024-RR</vt:lpstr>
      <vt:lpstr>Area page</vt:lpstr>
      <vt:lpstr>Cost Inflation Index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2024-01-08T07:35:09Z</dcterms:modified>
</cp:coreProperties>
</file>