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POONAM HEMANT PATIL - SBI\"/>
    </mc:Choice>
  </mc:AlternateContent>
  <xr:revisionPtr revIDLastSave="0" documentId="13_ncr:1_{4BEB1C90-6D28-4747-940F-6755450632C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46" i="4" l="1"/>
  <c r="F40" i="4"/>
  <c r="F41" i="4"/>
  <c r="F42" i="4"/>
  <c r="F43" i="4"/>
  <c r="F44" i="4"/>
  <c r="F45" i="4"/>
  <c r="F39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W45" i="4" s="1"/>
  <c r="W46" i="4" s="1"/>
  <c r="S41" i="4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<sst xmlns="http://schemas.openxmlformats.org/spreadsheetml/2006/main" count="50" uniqueCount="43">
  <si>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</si>
  <si>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</si>
  <si>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</si>
  <si>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</si>
  <si>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</si>
  <si>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</si>
  <si>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</si>
  <si>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</si>
  <si>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</si>
  <si>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</si>
  <si>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</si>
  <si>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</si>
  <si>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</si>
  <si>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</si>
  <si>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</si>
  <si>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</si>
  <si>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</si>
  <si>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</si>
  <si>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</si>
  <si>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</si>
  <si>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</si>
  <si>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</si>
  <si>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</si>
  <si>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</si>
  <si>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</si>
  <si>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</si>
  <si>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</si>
  <si>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</si>
  <si>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</si>
  <si>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</si>
  <si>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</si>
  <si>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</si>
  <si>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</si>
  <si>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</si>
  <si>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</si>
  <si>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</si>
  <si>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</si>
  <si>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Ghatkopar (West) - POONAM HEMANT PATIL</t>
  </si>
  <si>
    <t>As per OC</t>
  </si>
  <si>
    <t>rate on BUA</t>
  </si>
  <si>
    <t>Measured CA</t>
  </si>
  <si>
    <t>Approx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</si>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</sst>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2" borderId="0" xfId="0" applyFill="1"/>
    <xf numFmtId="4" fontId="1" fillId="2" borderId="0" xfId="0" applyNumberFormat="1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497751</xdr:colOff>
      <xdr:row>44</xdr:row>
      <xdr:rowOff>124948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D5F937-C9F2-46E9-9ABE-E9BE31EDB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566551" cy="8049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1</xdr:row>
      <xdr:rowOff>57150</xdr:rowOff>
    </xdr:from>
    <xdr:to>
      <xdr:col>25</xdr:col>
      <xdr:colOff>278699</xdr:colOff>
      <xdr:row>32</xdr:row>
      <xdr:rowOff>72306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D7DAFE-02F8-48B4-B0CB-94C88DDE0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0" y="247650"/>
          <a:ext cx="14089949" cy="59206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163309</xdr:colOff>
      <xdr:row>47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BC6D83-0C55-49A6-A4A6-116F23EB5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916909" cy="8916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582382</xdr:colOff>
      <xdr:row>49</xdr:row>
      <xdr:rowOff>48861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EA2904-0402-469F-90C5-33FFE4380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726382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439487</xdr:colOff>
      <xdr:row>54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078EE6-B438-4607-841B-708ED90C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583487" cy="90404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590550</xdr:colOff>
      <xdr:row>0</xdr:row>
      <xdr:rowOff>133350</xdr:rowOff>
    </xdr:from>
    <xdr:to>
      <xdr:col>24</xdr:col>
      <xdr:colOff>325259</xdr:colOff>
      <xdr:row>48</xdr:row>
      <xdr:rowOff>29837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A3EB48-E836-4263-82FD-FE8760A1A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0" y="133350"/>
          <a:ext cx="10097909" cy="90404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363277</xdr:colOff>
      <xdr:row>47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839C88-9B74-4F68-8FC4-2FF08BF12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07277" cy="88975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496645</xdr:colOff>
      <xdr:row>41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D1870D-0B1A-4F37-878C-41BF5A056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40645" cy="77639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2</xdr:row>
      <xdr:rowOff>76200</xdr:rowOff>
    </xdr:from>
    <xdr:to>
      <xdr:col>30</xdr:col>
      <xdr:colOff>135888</xdr:colOff>
      <xdr:row>32</xdr:row>
      <xdr:rowOff>29366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479AF3-27D1-4D58-AFD9-00C1D07FB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457200"/>
          <a:ext cx="18185763" cy="56681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V25" sqref="V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395.83333333333337</v>
      </c>
      <c r="C3" s="41">
        <f>B3*1.2</f>
        <v>475</v>
      </c>
      <c r="D3" s="41">
        <f t="shared" ref="D3:D14" si="2">C3*1.2</f>
        <v>570</v>
      </c>
      <c r="E3" s="42">
        <f t="shared" ref="E3:E14" si="3">R3</f>
        <v>7900000</v>
      </c>
      <c r="F3" s="41">
        <f t="shared" ref="F3:F14" si="4">ROUND((E3/B3),0)</f>
        <v>19958</v>
      </c>
      <c r="G3" s="41">
        <f t="shared" ref="G3:G14" si="5">ROUND((E3/C3),0)</f>
        <v>16632</v>
      </c>
      <c r="H3" s="41">
        <f t="shared" ref="H3:H14" si="6">ROUND((E3/D3),0)</f>
        <v>13860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v>475</v>
      </c>
      <c r="Q3" s="43">
        <f t="shared" ref="P3:Q14" si="8">P3/1.2</f>
        <v>395.83333333333337</v>
      </c>
      <c r="R3" s="44">
        <v>7900000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380</v>
      </c>
      <c r="C16" s="4">
        <f>B16*1.2</f>
        <v>456</v>
      </c>
      <c r="D16" s="4">
        <f t="shared" ref="D16:D28" si="34">C16*1.2</f>
        <v>547.19999999999993</v>
      </c>
      <c r="E16" s="5">
        <f t="shared" ref="E16:E28" si="35">R16</f>
        <v>8500000</v>
      </c>
      <c r="F16" s="9">
        <f t="shared" ref="F16:F28" si="36">ROUND((E16/B16),0)</f>
        <v>22368</v>
      </c>
      <c r="G16" s="9">
        <f t="shared" ref="G16:G28" si="37">ROUND((E16/C16),0)</f>
        <v>18640</v>
      </c>
      <c r="H16" s="9">
        <f t="shared" ref="H16:H28" si="38">ROUND((E16/D16),0)</f>
        <v>15534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380</v>
      </c>
      <c r="R16" s="2">
        <v>8500000</v>
      </c>
    </row>
    <row r="17" spans="1:25" x14ac:dyDescent="0.25">
      <c r="A17" s="4">
        <f t="shared" si="32"/>
        <v>0</v>
      </c>
      <c r="B17" s="4">
        <f t="shared" si="33"/>
        <v>510</v>
      </c>
      <c r="C17" s="4">
        <f t="shared" ref="C17:C28" si="41">B17*1.2</f>
        <v>612</v>
      </c>
      <c r="D17" s="4">
        <f t="shared" si="34"/>
        <v>734.4</v>
      </c>
      <c r="E17" s="5">
        <f t="shared" si="35"/>
        <v>9000000</v>
      </c>
      <c r="F17" s="9">
        <f t="shared" si="36"/>
        <v>17647</v>
      </c>
      <c r="G17" s="9">
        <f t="shared" si="37"/>
        <v>14706</v>
      </c>
      <c r="H17" s="9">
        <f t="shared" si="38"/>
        <v>12255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510</v>
      </c>
      <c r="R17" s="2">
        <v>9000000</v>
      </c>
    </row>
    <row r="18" spans="1:25" x14ac:dyDescent="0.25">
      <c r="A18" s="4">
        <f t="shared" si="32"/>
        <v>0</v>
      </c>
      <c r="B18" s="4">
        <f t="shared" si="33"/>
        <v>425</v>
      </c>
      <c r="C18" s="4">
        <f t="shared" si="41"/>
        <v>510</v>
      </c>
      <c r="D18" s="4">
        <f t="shared" si="34"/>
        <v>612</v>
      </c>
      <c r="E18" s="5">
        <f t="shared" si="35"/>
        <v>8600000</v>
      </c>
      <c r="F18" s="9">
        <f t="shared" si="36"/>
        <v>20235</v>
      </c>
      <c r="G18" s="9">
        <f t="shared" si="37"/>
        <v>16863</v>
      </c>
      <c r="H18" s="9">
        <f t="shared" si="38"/>
        <v>14052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425</v>
      </c>
      <c r="R18" s="2">
        <v>8600000</v>
      </c>
    </row>
    <row r="19" spans="1:25" s="48" customFormat="1" x14ac:dyDescent="0.25">
      <c r="A19" s="9">
        <f t="shared" si="32"/>
        <v>0</v>
      </c>
      <c r="B19" s="9">
        <f t="shared" si="33"/>
        <v>400</v>
      </c>
      <c r="C19" s="9">
        <f t="shared" si="41"/>
        <v>480</v>
      </c>
      <c r="D19" s="9">
        <f t="shared" si="34"/>
        <v>576</v>
      </c>
      <c r="E19" s="49">
        <f t="shared" si="35"/>
        <v>9400000</v>
      </c>
      <c r="F19" s="9">
        <f t="shared" si="36"/>
        <v>23500</v>
      </c>
      <c r="G19" s="9">
        <f t="shared" si="37"/>
        <v>19583</v>
      </c>
      <c r="H19" s="9">
        <f t="shared" si="38"/>
        <v>16319</v>
      </c>
      <c r="I19" s="9" t="e">
        <f>#REF!</f>
        <v>#REF!</v>
      </c>
      <c r="J19" s="9">
        <f t="shared" si="39"/>
        <v>0</v>
      </c>
      <c r="O19" s="48">
        <v>0</v>
      </c>
      <c r="P19" s="48">
        <f t="shared" si="40"/>
        <v>0</v>
      </c>
      <c r="Q19" s="48">
        <v>400</v>
      </c>
      <c r="R19" s="50">
        <v>9400000</v>
      </c>
    </row>
    <row r="20" spans="1:25" x14ac:dyDescent="0.25">
      <c r="A20" s="4">
        <f t="shared" si="32"/>
        <v>0</v>
      </c>
      <c r="B20" s="4">
        <f t="shared" si="33"/>
        <v>422</v>
      </c>
      <c r="C20" s="4">
        <f t="shared" si="41"/>
        <v>506.4</v>
      </c>
      <c r="D20" s="4">
        <f t="shared" si="34"/>
        <v>607.67999999999995</v>
      </c>
      <c r="E20" s="5">
        <f t="shared" si="35"/>
        <v>9000000</v>
      </c>
      <c r="F20" s="9">
        <f t="shared" si="36"/>
        <v>21327</v>
      </c>
      <c r="G20" s="9">
        <f t="shared" si="37"/>
        <v>17773</v>
      </c>
      <c r="H20" s="9">
        <f t="shared" si="38"/>
        <v>14810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422</v>
      </c>
      <c r="R20" s="2">
        <v>9000000</v>
      </c>
    </row>
    <row r="21" spans="1:25" s="43" customFormat="1" x14ac:dyDescent="0.25">
      <c r="A21" s="41">
        <f t="shared" si="32"/>
        <v>0</v>
      </c>
      <c r="B21" s="41">
        <f t="shared" si="33"/>
        <v>400</v>
      </c>
      <c r="C21" s="41">
        <f t="shared" si="41"/>
        <v>480</v>
      </c>
      <c r="D21" s="41">
        <f t="shared" si="34"/>
        <v>576</v>
      </c>
      <c r="E21" s="42">
        <f t="shared" si="35"/>
        <v>10000000</v>
      </c>
      <c r="F21" s="41">
        <f t="shared" si="36"/>
        <v>25000</v>
      </c>
      <c r="G21" s="41">
        <f t="shared" si="37"/>
        <v>20833</v>
      </c>
      <c r="H21" s="41">
        <f t="shared" si="38"/>
        <v>17361</v>
      </c>
      <c r="I21" s="41" t="e">
        <f>#REF!</f>
        <v>#REF!</v>
      </c>
      <c r="J21" s="41">
        <f t="shared" si="39"/>
        <v>0</v>
      </c>
      <c r="O21" s="43">
        <v>0</v>
      </c>
      <c r="P21" s="43">
        <f t="shared" si="40"/>
        <v>0</v>
      </c>
      <c r="Q21" s="43">
        <v>400</v>
      </c>
      <c r="R21" s="44">
        <v>10000000</v>
      </c>
    </row>
    <row r="22" spans="1:25" s="43" customFormat="1" x14ac:dyDescent="0.25">
      <c r="A22" s="41">
        <f t="shared" ref="A22:A24" si="42">N22</f>
        <v>0</v>
      </c>
      <c r="B22" s="41">
        <f t="shared" ref="B22:B24" si="43">Q22</f>
        <v>390</v>
      </c>
      <c r="C22" s="41">
        <f t="shared" ref="C22:C24" si="44">B22*1.2</f>
        <v>468</v>
      </c>
      <c r="D22" s="41">
        <f t="shared" ref="D22:D24" si="45">C22*1.2</f>
        <v>561.6</v>
      </c>
      <c r="E22" s="42">
        <f t="shared" ref="E22:E24" si="46">R22</f>
        <v>8500000</v>
      </c>
      <c r="F22" s="41">
        <f t="shared" ref="F22:F24" si="47">ROUND((E22/B22),0)</f>
        <v>21795</v>
      </c>
      <c r="G22" s="41">
        <f t="shared" ref="G22:G24" si="48">ROUND((E22/C22),0)</f>
        <v>18162</v>
      </c>
      <c r="H22" s="41">
        <f t="shared" ref="H22:H24" si="49">ROUND((E22/D22),0)</f>
        <v>15135</v>
      </c>
      <c r="I22" s="41" t="e">
        <f>#REF!</f>
        <v>#REF!</v>
      </c>
      <c r="J22" s="41">
        <f t="shared" ref="J22:J24" si="50">S22</f>
        <v>0</v>
      </c>
      <c r="O22" s="43">
        <v>0</v>
      </c>
      <c r="P22" s="43">
        <f t="shared" ref="P22:P24" si="51">O22/1.2</f>
        <v>0</v>
      </c>
      <c r="Q22" s="43">
        <v>390</v>
      </c>
      <c r="R22" s="44">
        <v>8500000</v>
      </c>
    </row>
    <row r="23" spans="1:25" x14ac:dyDescent="0.25">
      <c r="A23" s="4">
        <f t="shared" si="42"/>
        <v>0</v>
      </c>
      <c r="B23" s="4">
        <f t="shared" si="43"/>
        <v>430</v>
      </c>
      <c r="C23" s="4">
        <f t="shared" si="44"/>
        <v>516</v>
      </c>
      <c r="D23" s="4">
        <f t="shared" si="45"/>
        <v>619.19999999999993</v>
      </c>
      <c r="E23" s="5">
        <f t="shared" si="46"/>
        <v>9200000</v>
      </c>
      <c r="F23" s="9">
        <f t="shared" si="47"/>
        <v>21395</v>
      </c>
      <c r="G23" s="9">
        <f t="shared" si="48"/>
        <v>17829</v>
      </c>
      <c r="H23" s="9">
        <f t="shared" si="49"/>
        <v>14858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430</v>
      </c>
      <c r="R23" s="2">
        <v>9200000</v>
      </c>
    </row>
    <row r="24" spans="1:25" x14ac:dyDescent="0.25">
      <c r="A24" s="4">
        <f t="shared" si="42"/>
        <v>0</v>
      </c>
      <c r="B24" s="4">
        <f t="shared" si="43"/>
        <v>450</v>
      </c>
      <c r="C24" s="4">
        <f t="shared" si="44"/>
        <v>540</v>
      </c>
      <c r="D24" s="4">
        <f t="shared" si="45"/>
        <v>648</v>
      </c>
      <c r="E24" s="5">
        <f t="shared" si="46"/>
        <v>9500000</v>
      </c>
      <c r="F24" s="9">
        <f t="shared" si="47"/>
        <v>21111</v>
      </c>
      <c r="G24" s="9">
        <f t="shared" si="48"/>
        <v>17593</v>
      </c>
      <c r="H24" s="9">
        <f t="shared" si="49"/>
        <v>14660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450</v>
      </c>
      <c r="R24" s="2">
        <v>9500000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1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19200</v>
      </c>
      <c r="X29" s="20" t="s">
        <v>39</v>
      </c>
      <c r="Y29" t="s">
        <v>41</v>
      </c>
    </row>
    <row r="30" spans="1:25" ht="38.25" customHeight="1" x14ac:dyDescent="0.25">
      <c r="P30" s="48"/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16700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42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18</v>
      </c>
      <c r="X34" s="24">
        <v>1982</v>
      </c>
      <c r="Y34" t="s">
        <v>38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6" t="s">
        <v>37</v>
      </c>
      <c r="Q36" s="46"/>
      <c r="R36" s="46"/>
      <c r="S36" s="46"/>
      <c r="T36" s="47"/>
      <c r="U36" s="21" t="s">
        <v>20</v>
      </c>
      <c r="V36" s="23"/>
      <c r="W36" s="24">
        <f>90*W33/W35</f>
        <v>63</v>
      </c>
      <c r="X36" s="24"/>
    </row>
    <row r="37" spans="4:25" ht="15.75" x14ac:dyDescent="0.25">
      <c r="E37" t="s">
        <v>40</v>
      </c>
      <c r="U37" s="17"/>
      <c r="V37" s="26"/>
      <c r="W37" s="27">
        <f>W36%</f>
        <v>0.63</v>
      </c>
      <c r="X37" s="27"/>
    </row>
    <row r="38" spans="4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1575</v>
      </c>
      <c r="X38" s="22"/>
    </row>
    <row r="39" spans="4:25" ht="15.75" x14ac:dyDescent="0.25">
      <c r="D39">
        <v>9.93</v>
      </c>
      <c r="E39">
        <v>15.59</v>
      </c>
      <c r="F39" s="7">
        <f>D39*E39</f>
        <v>154.80869999999999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925</v>
      </c>
      <c r="X39" s="22"/>
    </row>
    <row r="40" spans="4:25" ht="15.75" x14ac:dyDescent="0.25">
      <c r="D40">
        <v>4.79</v>
      </c>
      <c r="E40">
        <v>11.13</v>
      </c>
      <c r="F40" s="7">
        <f t="shared" ref="F40:F45" si="52">D40*E40</f>
        <v>53.312700000000007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16700</v>
      </c>
      <c r="X40" s="22"/>
    </row>
    <row r="41" spans="4:25" ht="15.75" x14ac:dyDescent="0.25">
      <c r="D41">
        <v>10.18</v>
      </c>
      <c r="E41">
        <v>15.63</v>
      </c>
      <c r="F41" s="7">
        <f t="shared" si="52"/>
        <v>159.11340000000001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D42">
        <v>2.97</v>
      </c>
      <c r="E42">
        <v>4.2</v>
      </c>
      <c r="F42" s="7">
        <f t="shared" si="52"/>
        <v>12.474000000000002</v>
      </c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17625</v>
      </c>
      <c r="X42" s="22"/>
    </row>
    <row r="43" spans="4:25" ht="15.75" x14ac:dyDescent="0.25">
      <c r="D43">
        <v>7.42</v>
      </c>
      <c r="E43">
        <v>3.79</v>
      </c>
      <c r="F43" s="7">
        <f t="shared" si="52"/>
        <v>28.1218</v>
      </c>
      <c r="S43" s="10"/>
      <c r="T43" s="10"/>
      <c r="U43" s="23"/>
      <c r="V43" s="23"/>
      <c r="W43" s="24"/>
      <c r="X43" s="24"/>
    </row>
    <row r="44" spans="4:25" ht="15.75" x14ac:dyDescent="0.25">
      <c r="D44">
        <v>2.96</v>
      </c>
      <c r="E44">
        <v>6.81</v>
      </c>
      <c r="F44" s="7">
        <f t="shared" si="52"/>
        <v>20.157599999999999</v>
      </c>
      <c r="S44" s="10"/>
      <c r="T44" s="10"/>
      <c r="U44" s="28" t="s">
        <v>31</v>
      </c>
      <c r="V44" s="30"/>
      <c r="W44" s="25">
        <v>573</v>
      </c>
      <c r="X44" s="24"/>
    </row>
    <row r="45" spans="4:25" ht="15.75" x14ac:dyDescent="0.25">
      <c r="D45">
        <v>7.09</v>
      </c>
      <c r="E45">
        <v>10.65</v>
      </c>
      <c r="F45" s="7">
        <f t="shared" si="52"/>
        <v>75.508499999999998</v>
      </c>
      <c r="P45" s="13" t="s">
        <v>29</v>
      </c>
      <c r="S45" s="10"/>
      <c r="T45" s="11"/>
      <c r="U45" s="17" t="s">
        <v>42</v>
      </c>
      <c r="V45" s="31"/>
      <c r="W45" s="32">
        <f>W42*W44+X46</f>
        <v>10099125</v>
      </c>
      <c r="X45" s="33"/>
    </row>
    <row r="46" spans="4:25" ht="15.75" x14ac:dyDescent="0.25">
      <c r="F46" s="7">
        <f>SUM(F39:F45)</f>
        <v>503.49670000000003</v>
      </c>
      <c r="S46" s="11"/>
      <c r="T46" s="10"/>
      <c r="U46" s="17" t="s">
        <v>24</v>
      </c>
      <c r="V46" s="23"/>
      <c r="W46" s="34">
        <f>W45*0.9</f>
        <v>9089212.5</v>
      </c>
      <c r="X46" s="35"/>
    </row>
    <row r="47" spans="4:25" ht="15.75" x14ac:dyDescent="0.25">
      <c r="S47" s="10"/>
      <c r="T47" s="10"/>
      <c r="U47" s="17" t="s">
        <v>25</v>
      </c>
      <c r="V47" s="23"/>
      <c r="W47" s="34">
        <f>W45*0.8</f>
        <v>8079300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1432500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21039.84375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36" sqref="R3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M13" sqref="M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2024-01-11T09:55:33Z</dcterms:modified>
</cp:coreProperties>
</file>