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Dwarkaraj Towers\"/>
    </mc:Choice>
  </mc:AlternateContent>
  <xr:revisionPtr revIDLastSave="0" documentId="13_ncr:1_{236A7E87-0F27-4FDA-83D3-5B1BE78C0C41}" xr6:coauthVersionLast="47" xr6:coauthVersionMax="47" xr10:uidLastSave="{00000000-0000-0000-0000-000000000000}"/>
  <bookViews>
    <workbookView xWindow="-120" yWindow="-120" windowWidth="29040" windowHeight="15720" firstSheet="2" activeTab="9" xr2:uid="{00000000-000D-0000-FFFF-FFFF00000000}"/>
  </bookViews>
  <sheets>
    <sheet name="A-Wing " sheetId="96" r:id="rId1"/>
    <sheet name="A-Wing  (Sale)" sheetId="97" r:id="rId2"/>
    <sheet name="A-Wing  (Rehab)" sheetId="98" r:id="rId3"/>
    <sheet name="B-Wing" sheetId="94" r:id="rId4"/>
    <sheet name="B-Wing (Sale)" sheetId="99" r:id="rId5"/>
    <sheet name="B-Wing (Rehab)" sheetId="100" r:id="rId6"/>
    <sheet name="C-Wing" sheetId="87" r:id="rId7"/>
    <sheet name="C-Wing (Sale)" sheetId="101" r:id="rId8"/>
    <sheet name="C-Wing (Rehab)" sheetId="102" r:id="rId9"/>
    <sheet name="Total" sheetId="79" r:id="rId10"/>
    <sheet name="Rera" sheetId="90" r:id="rId11"/>
    <sheet name="Typical Floor" sheetId="85" r:id="rId12"/>
    <sheet name="IGR" sheetId="93" r:id="rId13"/>
  </sheets>
  <definedNames>
    <definedName name="_xlnm._FilterDatabase" localSheetId="0" hidden="1">'A-Wing '!$N$1:$N$106</definedName>
    <definedName name="_xlnm._FilterDatabase" localSheetId="2" hidden="1">'A-Wing  (Rehab)'!$G$21:$H$21</definedName>
    <definedName name="_xlnm._FilterDatabase" localSheetId="1" hidden="1">'A-Wing  (Sale)'!$D$2:$D$51</definedName>
    <definedName name="_xlnm._FilterDatabase" localSheetId="3" hidden="1">'B-Wing'!$N$1:$N$68</definedName>
    <definedName name="_xlnm._FilterDatabase" localSheetId="5" hidden="1">'B-Wing (Rehab)'!$D$2:$D$12</definedName>
    <definedName name="_xlnm._FilterDatabase" localSheetId="4" hidden="1">'B-Wing (Sale)'!$D$2:$D$22</definedName>
    <definedName name="_xlnm._FilterDatabase" localSheetId="6" hidden="1">'C-Wing'!$N$1:$N$74</definedName>
    <definedName name="_xlnm._FilterDatabase" localSheetId="8" hidden="1">'C-Wing (Rehab)'!$D$2:$D$14</definedName>
    <definedName name="_xlnm._FilterDatabase" localSheetId="7" hidden="1">'C-Wing (Sale)'!$D$2:$D$26</definedName>
  </definedNames>
  <calcPr calcId="191029"/>
</workbook>
</file>

<file path=xl/calcChain.xml><?xml version="1.0" encoding="utf-8"?>
<calcChain xmlns="http://schemas.openxmlformats.org/spreadsheetml/2006/main">
  <c r="J17" i="79" l="1"/>
  <c r="L12" i="79"/>
  <c r="J12" i="79"/>
  <c r="H12" i="79"/>
  <c r="G12" i="79"/>
  <c r="F12" i="79"/>
  <c r="E12" i="79"/>
  <c r="D12" i="79"/>
  <c r="H10" i="79"/>
  <c r="G10" i="79"/>
  <c r="F10" i="79"/>
  <c r="J10" i="79" s="1"/>
  <c r="L10" i="79" s="1"/>
  <c r="E10" i="79"/>
  <c r="H7" i="79"/>
  <c r="G7" i="79"/>
  <c r="F7" i="79"/>
  <c r="J7" i="79" s="1"/>
  <c r="L7" i="79" s="1"/>
  <c r="E7" i="79"/>
  <c r="H4" i="79"/>
  <c r="G4" i="79"/>
  <c r="F4" i="79"/>
  <c r="J4" i="79" s="1"/>
  <c r="L4" i="79" s="1"/>
  <c r="E4" i="79"/>
  <c r="D9" i="79"/>
  <c r="D8" i="79"/>
  <c r="D10" i="79" s="1"/>
  <c r="D5" i="79"/>
  <c r="D7" i="79" s="1"/>
  <c r="D3" i="79"/>
  <c r="D4" i="79" s="1"/>
  <c r="D2" i="79"/>
  <c r="F14" i="102"/>
  <c r="E14" i="102"/>
  <c r="K13" i="102"/>
  <c r="L13" i="102" s="1"/>
  <c r="G13" i="102"/>
  <c r="H13" i="102" s="1"/>
  <c r="M13" i="102" s="1"/>
  <c r="K12" i="102"/>
  <c r="L12" i="102" s="1"/>
  <c r="G12" i="102"/>
  <c r="H12" i="102" s="1"/>
  <c r="M12" i="102" s="1"/>
  <c r="K11" i="102"/>
  <c r="L11" i="102" s="1"/>
  <c r="G11" i="102"/>
  <c r="H11" i="102" s="1"/>
  <c r="M11" i="102" s="1"/>
  <c r="K10" i="102"/>
  <c r="L10" i="102" s="1"/>
  <c r="G10" i="102"/>
  <c r="H10" i="102" s="1"/>
  <c r="M10" i="102" s="1"/>
  <c r="K9" i="102"/>
  <c r="L9" i="102" s="1"/>
  <c r="G9" i="102"/>
  <c r="H9" i="102" s="1"/>
  <c r="M9" i="102" s="1"/>
  <c r="K8" i="102"/>
  <c r="L8" i="102" s="1"/>
  <c r="G8" i="102"/>
  <c r="H8" i="102" s="1"/>
  <c r="M8" i="102" s="1"/>
  <c r="K7" i="102"/>
  <c r="L7" i="102" s="1"/>
  <c r="G7" i="102"/>
  <c r="H7" i="102" s="1"/>
  <c r="M7" i="102" s="1"/>
  <c r="K6" i="102"/>
  <c r="L6" i="102" s="1"/>
  <c r="G6" i="102"/>
  <c r="H6" i="102" s="1"/>
  <c r="M6" i="102" s="1"/>
  <c r="K5" i="102"/>
  <c r="L5" i="102" s="1"/>
  <c r="G5" i="102"/>
  <c r="H5" i="102" s="1"/>
  <c r="M5" i="102" s="1"/>
  <c r="K4" i="102"/>
  <c r="L4" i="102" s="1"/>
  <c r="G4" i="102"/>
  <c r="H4" i="102" s="1"/>
  <c r="M4" i="102" s="1"/>
  <c r="K3" i="102"/>
  <c r="L3" i="102" s="1"/>
  <c r="G3" i="102"/>
  <c r="H3" i="102" s="1"/>
  <c r="M3" i="102" s="1"/>
  <c r="K2" i="102"/>
  <c r="L2" i="102" s="1"/>
  <c r="G2" i="102"/>
  <c r="H2" i="102" s="1"/>
  <c r="M2" i="102" s="1"/>
  <c r="F26" i="101"/>
  <c r="E26" i="101"/>
  <c r="G25" i="101"/>
  <c r="H25" i="101" s="1"/>
  <c r="M25" i="101" s="1"/>
  <c r="G24" i="101"/>
  <c r="H24" i="101" s="1"/>
  <c r="M24" i="101" s="1"/>
  <c r="G23" i="101"/>
  <c r="H23" i="101" s="1"/>
  <c r="M23" i="101" s="1"/>
  <c r="G22" i="101"/>
  <c r="H22" i="101" s="1"/>
  <c r="M22" i="101" s="1"/>
  <c r="G21" i="101"/>
  <c r="G20" i="101"/>
  <c r="H20" i="101" s="1"/>
  <c r="M20" i="101" s="1"/>
  <c r="G19" i="101"/>
  <c r="H19" i="101" s="1"/>
  <c r="M19" i="101" s="1"/>
  <c r="G18" i="101"/>
  <c r="H18" i="101" s="1"/>
  <c r="M18" i="101" s="1"/>
  <c r="G17" i="101"/>
  <c r="G16" i="101"/>
  <c r="H16" i="101" s="1"/>
  <c r="M16" i="101" s="1"/>
  <c r="G15" i="101"/>
  <c r="H15" i="101" s="1"/>
  <c r="M15" i="101" s="1"/>
  <c r="G14" i="101"/>
  <c r="H14" i="101" s="1"/>
  <c r="M14" i="101" s="1"/>
  <c r="G13" i="101"/>
  <c r="G12" i="101"/>
  <c r="H12" i="101" s="1"/>
  <c r="M12" i="101" s="1"/>
  <c r="G11" i="101"/>
  <c r="H11" i="101" s="1"/>
  <c r="M11" i="101" s="1"/>
  <c r="G10" i="101"/>
  <c r="H10" i="101" s="1"/>
  <c r="M10" i="101" s="1"/>
  <c r="G9" i="101"/>
  <c r="G8" i="101"/>
  <c r="H8" i="101" s="1"/>
  <c r="M8" i="101" s="1"/>
  <c r="G7" i="101"/>
  <c r="H7" i="101" s="1"/>
  <c r="M7" i="101" s="1"/>
  <c r="G6" i="101"/>
  <c r="H6" i="101" s="1"/>
  <c r="M6" i="101" s="1"/>
  <c r="G5" i="101"/>
  <c r="G4" i="101"/>
  <c r="H4" i="101" s="1"/>
  <c r="M4" i="101" s="1"/>
  <c r="G3" i="101"/>
  <c r="G2" i="101"/>
  <c r="J2" i="101" s="1"/>
  <c r="F12" i="100"/>
  <c r="E12" i="100"/>
  <c r="K11" i="100"/>
  <c r="L11" i="100" s="1"/>
  <c r="G11" i="100"/>
  <c r="H11" i="100" s="1"/>
  <c r="M11" i="100" s="1"/>
  <c r="K10" i="100"/>
  <c r="L10" i="100" s="1"/>
  <c r="G10" i="100"/>
  <c r="H10" i="100" s="1"/>
  <c r="M10" i="100" s="1"/>
  <c r="K9" i="100"/>
  <c r="L9" i="100" s="1"/>
  <c r="G9" i="100"/>
  <c r="H9" i="100" s="1"/>
  <c r="M9" i="100" s="1"/>
  <c r="K8" i="100"/>
  <c r="L8" i="100" s="1"/>
  <c r="G8" i="100"/>
  <c r="H8" i="100" s="1"/>
  <c r="M8" i="100" s="1"/>
  <c r="K7" i="100"/>
  <c r="L7" i="100" s="1"/>
  <c r="G7" i="100"/>
  <c r="H7" i="100" s="1"/>
  <c r="M7" i="100" s="1"/>
  <c r="K6" i="100"/>
  <c r="L6" i="100" s="1"/>
  <c r="G6" i="100"/>
  <c r="H6" i="100" s="1"/>
  <c r="M6" i="100" s="1"/>
  <c r="K5" i="100"/>
  <c r="L5" i="100" s="1"/>
  <c r="G5" i="100"/>
  <c r="H5" i="100" s="1"/>
  <c r="M5" i="100" s="1"/>
  <c r="K4" i="100"/>
  <c r="L4" i="100" s="1"/>
  <c r="G4" i="100"/>
  <c r="H4" i="100" s="1"/>
  <c r="M4" i="100" s="1"/>
  <c r="K3" i="100"/>
  <c r="L3" i="100" s="1"/>
  <c r="G3" i="100"/>
  <c r="H3" i="100" s="1"/>
  <c r="M3" i="100" s="1"/>
  <c r="K2" i="100"/>
  <c r="L2" i="100" s="1"/>
  <c r="G2" i="100"/>
  <c r="F22" i="99"/>
  <c r="E22" i="99"/>
  <c r="G21" i="99"/>
  <c r="H21" i="99" s="1"/>
  <c r="M21" i="99" s="1"/>
  <c r="G20" i="99"/>
  <c r="H20" i="99" s="1"/>
  <c r="M20" i="99" s="1"/>
  <c r="G19" i="99"/>
  <c r="G18" i="99"/>
  <c r="H18" i="99" s="1"/>
  <c r="M18" i="99" s="1"/>
  <c r="G17" i="99"/>
  <c r="G16" i="99"/>
  <c r="H16" i="99" s="1"/>
  <c r="M16" i="99" s="1"/>
  <c r="G15" i="99"/>
  <c r="H15" i="99" s="1"/>
  <c r="M15" i="99" s="1"/>
  <c r="G14" i="99"/>
  <c r="H14" i="99" s="1"/>
  <c r="M14" i="99" s="1"/>
  <c r="G13" i="99"/>
  <c r="H13" i="99" s="1"/>
  <c r="M13" i="99" s="1"/>
  <c r="G12" i="99"/>
  <c r="H12" i="99" s="1"/>
  <c r="M12" i="99" s="1"/>
  <c r="G11" i="99"/>
  <c r="H11" i="99" s="1"/>
  <c r="M11" i="99" s="1"/>
  <c r="G10" i="99"/>
  <c r="H10" i="99" s="1"/>
  <c r="M10" i="99" s="1"/>
  <c r="G9" i="99"/>
  <c r="H9" i="99" s="1"/>
  <c r="M9" i="99" s="1"/>
  <c r="G8" i="99"/>
  <c r="H8" i="99" s="1"/>
  <c r="M8" i="99" s="1"/>
  <c r="G7" i="99"/>
  <c r="H7" i="99" s="1"/>
  <c r="M7" i="99" s="1"/>
  <c r="G6" i="99"/>
  <c r="H6" i="99" s="1"/>
  <c r="M6" i="99" s="1"/>
  <c r="G5" i="99"/>
  <c r="H5" i="99" s="1"/>
  <c r="M5" i="99" s="1"/>
  <c r="G4" i="99"/>
  <c r="H4" i="99" s="1"/>
  <c r="M4" i="99" s="1"/>
  <c r="G3" i="99"/>
  <c r="H3" i="99" s="1"/>
  <c r="M3" i="99" s="1"/>
  <c r="G2" i="99"/>
  <c r="H2" i="99" s="1"/>
  <c r="M2" i="99" s="1"/>
  <c r="F21" i="98"/>
  <c r="E21" i="98"/>
  <c r="K20" i="98"/>
  <c r="L20" i="98" s="1"/>
  <c r="G20" i="98"/>
  <c r="H20" i="98" s="1"/>
  <c r="M20" i="98" s="1"/>
  <c r="K19" i="98"/>
  <c r="L19" i="98" s="1"/>
  <c r="G19" i="98"/>
  <c r="H19" i="98" s="1"/>
  <c r="M19" i="98" s="1"/>
  <c r="K18" i="98"/>
  <c r="L18" i="98" s="1"/>
  <c r="G18" i="98"/>
  <c r="H18" i="98" s="1"/>
  <c r="M18" i="98" s="1"/>
  <c r="K17" i="98"/>
  <c r="L17" i="98" s="1"/>
  <c r="G17" i="98"/>
  <c r="H17" i="98" s="1"/>
  <c r="M17" i="98" s="1"/>
  <c r="K16" i="98"/>
  <c r="L16" i="98" s="1"/>
  <c r="G16" i="98"/>
  <c r="H16" i="98" s="1"/>
  <c r="M16" i="98" s="1"/>
  <c r="K15" i="98"/>
  <c r="L15" i="98" s="1"/>
  <c r="G15" i="98"/>
  <c r="H15" i="98" s="1"/>
  <c r="M15" i="98" s="1"/>
  <c r="K14" i="98"/>
  <c r="L14" i="98" s="1"/>
  <c r="G14" i="98"/>
  <c r="H14" i="98" s="1"/>
  <c r="M14" i="98" s="1"/>
  <c r="K13" i="98"/>
  <c r="L13" i="98" s="1"/>
  <c r="G13" i="98"/>
  <c r="H13" i="98" s="1"/>
  <c r="M13" i="98" s="1"/>
  <c r="K12" i="98"/>
  <c r="L12" i="98" s="1"/>
  <c r="G12" i="98"/>
  <c r="H12" i="98" s="1"/>
  <c r="M12" i="98" s="1"/>
  <c r="K11" i="98"/>
  <c r="L11" i="98" s="1"/>
  <c r="G11" i="98"/>
  <c r="H11" i="98" s="1"/>
  <c r="M11" i="98" s="1"/>
  <c r="K10" i="98"/>
  <c r="L10" i="98" s="1"/>
  <c r="G10" i="98"/>
  <c r="H10" i="98" s="1"/>
  <c r="M10" i="98" s="1"/>
  <c r="K9" i="98"/>
  <c r="L9" i="98" s="1"/>
  <c r="G9" i="98"/>
  <c r="H9" i="98" s="1"/>
  <c r="M9" i="98" s="1"/>
  <c r="K8" i="98"/>
  <c r="L8" i="98" s="1"/>
  <c r="G8" i="98"/>
  <c r="H8" i="98" s="1"/>
  <c r="M8" i="98" s="1"/>
  <c r="K7" i="98"/>
  <c r="L7" i="98" s="1"/>
  <c r="G7" i="98"/>
  <c r="H7" i="98" s="1"/>
  <c r="M7" i="98" s="1"/>
  <c r="K6" i="98"/>
  <c r="L6" i="98" s="1"/>
  <c r="G6" i="98"/>
  <c r="H6" i="98" s="1"/>
  <c r="M6" i="98" s="1"/>
  <c r="K5" i="98"/>
  <c r="L5" i="98" s="1"/>
  <c r="G5" i="98"/>
  <c r="H5" i="98" s="1"/>
  <c r="M5" i="98" s="1"/>
  <c r="K4" i="98"/>
  <c r="L4" i="98" s="1"/>
  <c r="G4" i="98"/>
  <c r="H4" i="98" s="1"/>
  <c r="M4" i="98" s="1"/>
  <c r="K3" i="98"/>
  <c r="L3" i="98" s="1"/>
  <c r="G3" i="98"/>
  <c r="H3" i="98" s="1"/>
  <c r="M3" i="98" s="1"/>
  <c r="K2" i="98"/>
  <c r="L2" i="98" s="1"/>
  <c r="G2" i="98"/>
  <c r="H2" i="98" s="1"/>
  <c r="M2" i="98" s="1"/>
  <c r="F51" i="97"/>
  <c r="E51" i="97"/>
  <c r="G50" i="97"/>
  <c r="H50" i="97" s="1"/>
  <c r="M50" i="97" s="1"/>
  <c r="G49" i="97"/>
  <c r="J49" i="97" s="1"/>
  <c r="K49" i="97" s="1"/>
  <c r="L49" i="97" s="1"/>
  <c r="G48" i="97"/>
  <c r="J48" i="97" s="1"/>
  <c r="K48" i="97" s="1"/>
  <c r="L48" i="97" s="1"/>
  <c r="G47" i="97"/>
  <c r="J47" i="97" s="1"/>
  <c r="K47" i="97" s="1"/>
  <c r="L47" i="97" s="1"/>
  <c r="G46" i="97"/>
  <c r="J46" i="97" s="1"/>
  <c r="K46" i="97" s="1"/>
  <c r="L46" i="97" s="1"/>
  <c r="G45" i="97"/>
  <c r="H45" i="97" s="1"/>
  <c r="M45" i="97" s="1"/>
  <c r="G44" i="97"/>
  <c r="J44" i="97" s="1"/>
  <c r="K44" i="97" s="1"/>
  <c r="L44" i="97" s="1"/>
  <c r="J43" i="97"/>
  <c r="K43" i="97" s="1"/>
  <c r="L43" i="97" s="1"/>
  <c r="G43" i="97"/>
  <c r="H43" i="97" s="1"/>
  <c r="M43" i="97" s="1"/>
  <c r="G42" i="97"/>
  <c r="J42" i="97" s="1"/>
  <c r="K42" i="97" s="1"/>
  <c r="L42" i="97" s="1"/>
  <c r="G41" i="97"/>
  <c r="H41" i="97" s="1"/>
  <c r="M41" i="97" s="1"/>
  <c r="G40" i="97"/>
  <c r="J40" i="97" s="1"/>
  <c r="K40" i="97" s="1"/>
  <c r="L40" i="97" s="1"/>
  <c r="G39" i="97"/>
  <c r="H39" i="97" s="1"/>
  <c r="M39" i="97" s="1"/>
  <c r="G38" i="97"/>
  <c r="J38" i="97" s="1"/>
  <c r="K38" i="97" s="1"/>
  <c r="L38" i="97" s="1"/>
  <c r="G37" i="97"/>
  <c r="G36" i="97"/>
  <c r="J36" i="97" s="1"/>
  <c r="K36" i="97" s="1"/>
  <c r="L36" i="97" s="1"/>
  <c r="G35" i="97"/>
  <c r="G34" i="97"/>
  <c r="J34" i="97" s="1"/>
  <c r="K34" i="97" s="1"/>
  <c r="L34" i="97" s="1"/>
  <c r="G33" i="97"/>
  <c r="J33" i="97" s="1"/>
  <c r="K33" i="97" s="1"/>
  <c r="L33" i="97" s="1"/>
  <c r="G32" i="97"/>
  <c r="J32" i="97" s="1"/>
  <c r="K32" i="97" s="1"/>
  <c r="L32" i="97" s="1"/>
  <c r="G31" i="97"/>
  <c r="J31" i="97" s="1"/>
  <c r="K31" i="97" s="1"/>
  <c r="L31" i="97" s="1"/>
  <c r="G30" i="97"/>
  <c r="J30" i="97" s="1"/>
  <c r="K30" i="97" s="1"/>
  <c r="L30" i="97" s="1"/>
  <c r="G29" i="97"/>
  <c r="G28" i="97"/>
  <c r="J28" i="97" s="1"/>
  <c r="K28" i="97" s="1"/>
  <c r="L28" i="97" s="1"/>
  <c r="G27" i="97"/>
  <c r="G26" i="97"/>
  <c r="J26" i="97" s="1"/>
  <c r="K26" i="97" s="1"/>
  <c r="L26" i="97" s="1"/>
  <c r="G25" i="97"/>
  <c r="G24" i="97"/>
  <c r="J24" i="97" s="1"/>
  <c r="K24" i="97" s="1"/>
  <c r="L24" i="97" s="1"/>
  <c r="G23" i="97"/>
  <c r="G22" i="97"/>
  <c r="J22" i="97" s="1"/>
  <c r="K22" i="97" s="1"/>
  <c r="L22" i="97" s="1"/>
  <c r="G21" i="97"/>
  <c r="G20" i="97"/>
  <c r="J20" i="97" s="1"/>
  <c r="K20" i="97" s="1"/>
  <c r="L20" i="97" s="1"/>
  <c r="G19" i="97"/>
  <c r="J19" i="97" s="1"/>
  <c r="K19" i="97" s="1"/>
  <c r="L19" i="97" s="1"/>
  <c r="G18" i="97"/>
  <c r="J18" i="97" s="1"/>
  <c r="K18" i="97" s="1"/>
  <c r="L18" i="97" s="1"/>
  <c r="G17" i="97"/>
  <c r="J17" i="97" s="1"/>
  <c r="K17" i="97" s="1"/>
  <c r="L17" i="97" s="1"/>
  <c r="G16" i="97"/>
  <c r="J16" i="97" s="1"/>
  <c r="K16" i="97" s="1"/>
  <c r="L16" i="97" s="1"/>
  <c r="G15" i="97"/>
  <c r="H15" i="97" s="1"/>
  <c r="M15" i="97" s="1"/>
  <c r="G14" i="97"/>
  <c r="J14" i="97" s="1"/>
  <c r="K14" i="97" s="1"/>
  <c r="L14" i="97" s="1"/>
  <c r="G13" i="97"/>
  <c r="J13" i="97" s="1"/>
  <c r="K13" i="97" s="1"/>
  <c r="L13" i="97" s="1"/>
  <c r="G12" i="97"/>
  <c r="J12" i="97" s="1"/>
  <c r="K12" i="97" s="1"/>
  <c r="L12" i="97" s="1"/>
  <c r="G11" i="97"/>
  <c r="H11" i="97" s="1"/>
  <c r="M11" i="97" s="1"/>
  <c r="G10" i="97"/>
  <c r="J10" i="97" s="1"/>
  <c r="K10" i="97" s="1"/>
  <c r="L10" i="97" s="1"/>
  <c r="G9" i="97"/>
  <c r="J9" i="97" s="1"/>
  <c r="K9" i="97" s="1"/>
  <c r="L9" i="97" s="1"/>
  <c r="G8" i="97"/>
  <c r="J8" i="97" s="1"/>
  <c r="K8" i="97" s="1"/>
  <c r="L8" i="97" s="1"/>
  <c r="G7" i="97"/>
  <c r="H7" i="97" s="1"/>
  <c r="M7" i="97" s="1"/>
  <c r="G6" i="97"/>
  <c r="J6" i="97" s="1"/>
  <c r="K6" i="97" s="1"/>
  <c r="L6" i="97" s="1"/>
  <c r="G5" i="97"/>
  <c r="J5" i="97" s="1"/>
  <c r="K5" i="97" s="1"/>
  <c r="L5" i="97" s="1"/>
  <c r="G4" i="97"/>
  <c r="J4" i="97" s="1"/>
  <c r="K4" i="97" s="1"/>
  <c r="L4" i="97" s="1"/>
  <c r="G3" i="97"/>
  <c r="J3" i="97" s="1"/>
  <c r="K3" i="97" s="1"/>
  <c r="L3" i="97" s="1"/>
  <c r="G2" i="97"/>
  <c r="J2" i="97" s="1"/>
  <c r="K2" i="97" s="1"/>
  <c r="K5" i="87"/>
  <c r="K6" i="87"/>
  <c r="K7" i="87"/>
  <c r="K11" i="87"/>
  <c r="K13" i="87"/>
  <c r="K17" i="87"/>
  <c r="K19" i="87"/>
  <c r="K23" i="87"/>
  <c r="K25" i="87"/>
  <c r="K29" i="87"/>
  <c r="K31" i="87"/>
  <c r="K35" i="87"/>
  <c r="K3" i="94"/>
  <c r="K4" i="94"/>
  <c r="K8" i="94"/>
  <c r="K10" i="94"/>
  <c r="K14" i="94"/>
  <c r="K16" i="94"/>
  <c r="K20" i="94"/>
  <c r="K22" i="94"/>
  <c r="K28" i="94"/>
  <c r="K2" i="94"/>
  <c r="P2" i="96"/>
  <c r="J45" i="97" l="1"/>
  <c r="K45" i="97" s="1"/>
  <c r="L45" i="97" s="1"/>
  <c r="H6" i="97"/>
  <c r="M6" i="97" s="1"/>
  <c r="J15" i="97"/>
  <c r="K15" i="97" s="1"/>
  <c r="L15" i="97" s="1"/>
  <c r="J50" i="97"/>
  <c r="K50" i="97" s="1"/>
  <c r="L50" i="97" s="1"/>
  <c r="I2" i="102"/>
  <c r="I3" i="102" s="1"/>
  <c r="I4" i="102" s="1"/>
  <c r="G14" i="102"/>
  <c r="J4" i="101"/>
  <c r="K4" i="101" s="1"/>
  <c r="L4" i="101" s="1"/>
  <c r="J6" i="101"/>
  <c r="K6" i="101" s="1"/>
  <c r="L6" i="101" s="1"/>
  <c r="K2" i="101"/>
  <c r="J3" i="101"/>
  <c r="K3" i="101" s="1"/>
  <c r="L3" i="101" s="1"/>
  <c r="H3" i="101"/>
  <c r="M3" i="101" s="1"/>
  <c r="J5" i="101"/>
  <c r="K5" i="101" s="1"/>
  <c r="L5" i="101" s="1"/>
  <c r="H5" i="101"/>
  <c r="M5" i="101" s="1"/>
  <c r="H9" i="101"/>
  <c r="M9" i="101" s="1"/>
  <c r="H13" i="101"/>
  <c r="M13" i="101" s="1"/>
  <c r="H17" i="101"/>
  <c r="M17" i="101" s="1"/>
  <c r="G26" i="101"/>
  <c r="H21" i="101"/>
  <c r="M21" i="101" s="1"/>
  <c r="H2" i="101"/>
  <c r="G12" i="100"/>
  <c r="G22" i="99"/>
  <c r="H2" i="100"/>
  <c r="J2" i="99"/>
  <c r="H19" i="99"/>
  <c r="M19" i="99" s="1"/>
  <c r="H17" i="99"/>
  <c r="M17" i="99" s="1"/>
  <c r="H22" i="97"/>
  <c r="M22" i="97" s="1"/>
  <c r="J11" i="97"/>
  <c r="K11" i="97" s="1"/>
  <c r="L11" i="97" s="1"/>
  <c r="J7" i="97"/>
  <c r="K7" i="97" s="1"/>
  <c r="L7" i="97" s="1"/>
  <c r="H10" i="97"/>
  <c r="M10" i="97" s="1"/>
  <c r="H19" i="97"/>
  <c r="M19" i="97" s="1"/>
  <c r="H30" i="97"/>
  <c r="M30" i="97" s="1"/>
  <c r="J39" i="97"/>
  <c r="K39" i="97" s="1"/>
  <c r="L39" i="97" s="1"/>
  <c r="J41" i="97"/>
  <c r="K41" i="97" s="1"/>
  <c r="L41" i="97" s="1"/>
  <c r="P2" i="97"/>
  <c r="Q2" i="97" s="1"/>
  <c r="H2" i="97"/>
  <c r="M2" i="97" s="1"/>
  <c r="H5" i="97"/>
  <c r="M5" i="97" s="1"/>
  <c r="H9" i="97"/>
  <c r="M9" i="97" s="1"/>
  <c r="H14" i="97"/>
  <c r="M14" i="97" s="1"/>
  <c r="H18" i="97"/>
  <c r="M18" i="97" s="1"/>
  <c r="H24" i="97"/>
  <c r="M24" i="97" s="1"/>
  <c r="H32" i="97"/>
  <c r="M32" i="97" s="1"/>
  <c r="H3" i="97"/>
  <c r="M3" i="97" s="1"/>
  <c r="H4" i="97"/>
  <c r="M4" i="97" s="1"/>
  <c r="H28" i="97"/>
  <c r="M28" i="97" s="1"/>
  <c r="H34" i="97"/>
  <c r="M34" i="97" s="1"/>
  <c r="H38" i="97"/>
  <c r="M38" i="97" s="1"/>
  <c r="H48" i="97"/>
  <c r="M48" i="97" s="1"/>
  <c r="H8" i="97"/>
  <c r="M8" i="97" s="1"/>
  <c r="H13" i="97"/>
  <c r="M13" i="97" s="1"/>
  <c r="H17" i="97"/>
  <c r="M17" i="97" s="1"/>
  <c r="H26" i="97"/>
  <c r="M26" i="97" s="1"/>
  <c r="H36" i="97"/>
  <c r="M36" i="97" s="1"/>
  <c r="H12" i="97"/>
  <c r="M12" i="97" s="1"/>
  <c r="H16" i="97"/>
  <c r="M16" i="97" s="1"/>
  <c r="H20" i="97"/>
  <c r="M20" i="97" s="1"/>
  <c r="G21" i="98"/>
  <c r="H35" i="97"/>
  <c r="M35" i="97" s="1"/>
  <c r="J35" i="97"/>
  <c r="K35" i="97" s="1"/>
  <c r="L35" i="97" s="1"/>
  <c r="G51" i="97"/>
  <c r="L2" i="97"/>
  <c r="J27" i="97"/>
  <c r="K27" i="97" s="1"/>
  <c r="L27" i="97" s="1"/>
  <c r="H27" i="97"/>
  <c r="M27" i="97" s="1"/>
  <c r="J25" i="97"/>
  <c r="K25" i="97" s="1"/>
  <c r="L25" i="97" s="1"/>
  <c r="H25" i="97"/>
  <c r="M25" i="97" s="1"/>
  <c r="J37" i="97"/>
  <c r="K37" i="97" s="1"/>
  <c r="L37" i="97" s="1"/>
  <c r="H37" i="97"/>
  <c r="M37" i="97" s="1"/>
  <c r="J23" i="97"/>
  <c r="K23" i="97" s="1"/>
  <c r="L23" i="97" s="1"/>
  <c r="H23" i="97"/>
  <c r="M23" i="97" s="1"/>
  <c r="J21" i="97"/>
  <c r="K21" i="97" s="1"/>
  <c r="L21" i="97" s="1"/>
  <c r="H21" i="97"/>
  <c r="M21" i="97" s="1"/>
  <c r="J29" i="97"/>
  <c r="K29" i="97" s="1"/>
  <c r="L29" i="97" s="1"/>
  <c r="H29" i="97"/>
  <c r="M29" i="97" s="1"/>
  <c r="H31" i="97"/>
  <c r="M31" i="97" s="1"/>
  <c r="H33" i="97"/>
  <c r="M33" i="97" s="1"/>
  <c r="H40" i="97"/>
  <c r="M40" i="97" s="1"/>
  <c r="H42" i="97"/>
  <c r="M42" i="97" s="1"/>
  <c r="H44" i="97"/>
  <c r="M44" i="97" s="1"/>
  <c r="H46" i="97"/>
  <c r="M46" i="97" s="1"/>
  <c r="H47" i="97"/>
  <c r="M47" i="97" s="1"/>
  <c r="H49" i="97"/>
  <c r="M49" i="97" s="1"/>
  <c r="M14" i="102" l="1"/>
  <c r="H14" i="102"/>
  <c r="I5" i="102"/>
  <c r="L2" i="101"/>
  <c r="J7" i="101"/>
  <c r="K7" i="101" s="1"/>
  <c r="L7" i="101" s="1"/>
  <c r="M2" i="101"/>
  <c r="M26" i="101" s="1"/>
  <c r="H26" i="101"/>
  <c r="H12" i="100"/>
  <c r="M2" i="100"/>
  <c r="M12" i="100" s="1"/>
  <c r="H22" i="99"/>
  <c r="M22" i="99"/>
  <c r="K2" i="99"/>
  <c r="J3" i="99"/>
  <c r="K3" i="99" s="1"/>
  <c r="L3" i="99" s="1"/>
  <c r="M21" i="98"/>
  <c r="M51" i="97"/>
  <c r="K21" i="98"/>
  <c r="J21" i="98"/>
  <c r="H21" i="98"/>
  <c r="K51" i="97"/>
  <c r="J51" i="97"/>
  <c r="H51" i="97"/>
  <c r="I6" i="102" l="1"/>
  <c r="J8" i="101"/>
  <c r="L2" i="99"/>
  <c r="J4" i="99"/>
  <c r="J9" i="101" l="1"/>
  <c r="K9" i="101" s="1"/>
  <c r="L9" i="101" s="1"/>
  <c r="K8" i="101"/>
  <c r="K4" i="99"/>
  <c r="J5" i="99"/>
  <c r="K5" i="99" s="1"/>
  <c r="L5" i="99" s="1"/>
  <c r="L8" i="101" l="1"/>
  <c r="J10" i="101"/>
  <c r="J6" i="99"/>
  <c r="K6" i="99" s="1"/>
  <c r="L6" i="99" s="1"/>
  <c r="L4" i="99"/>
  <c r="I7" i="102" l="1"/>
  <c r="K10" i="101"/>
  <c r="J11" i="101"/>
  <c r="K11" i="101" s="1"/>
  <c r="L11" i="101" s="1"/>
  <c r="J7" i="99"/>
  <c r="I8" i="102" l="1"/>
  <c r="J12" i="101"/>
  <c r="K12" i="101" s="1"/>
  <c r="L12" i="101" s="1"/>
  <c r="L10" i="101"/>
  <c r="K7" i="99"/>
  <c r="J8" i="99"/>
  <c r="K8" i="99" s="1"/>
  <c r="L8" i="99" s="1"/>
  <c r="J13" i="101" l="1"/>
  <c r="K13" i="101" s="1"/>
  <c r="L13" i="101" s="1"/>
  <c r="J9" i="99"/>
  <c r="K9" i="99" s="1"/>
  <c r="L9" i="99" s="1"/>
  <c r="L7" i="99"/>
  <c r="J14" i="101" l="1"/>
  <c r="K14" i="101" s="1"/>
  <c r="L14" i="101" s="1"/>
  <c r="J10" i="99"/>
  <c r="K10" i="99" s="1"/>
  <c r="L10" i="99" s="1"/>
  <c r="I9" i="102" l="1"/>
  <c r="J15" i="101"/>
  <c r="K15" i="101" s="1"/>
  <c r="L15" i="101" s="1"/>
  <c r="J11" i="99"/>
  <c r="K11" i="99" s="1"/>
  <c r="L11" i="99" s="1"/>
  <c r="I10" i="102" l="1"/>
  <c r="J16" i="101"/>
  <c r="K16" i="101" s="1"/>
  <c r="L16" i="101" s="1"/>
  <c r="J12" i="99"/>
  <c r="K12" i="99" s="1"/>
  <c r="L12" i="99" s="1"/>
  <c r="J17" i="101" l="1"/>
  <c r="K17" i="101" s="1"/>
  <c r="L17" i="101" s="1"/>
  <c r="J13" i="99"/>
  <c r="K13" i="99" s="1"/>
  <c r="L13" i="99" s="1"/>
  <c r="J18" i="101" l="1"/>
  <c r="K18" i="101" s="1"/>
  <c r="L18" i="101" s="1"/>
  <c r="J14" i="99"/>
  <c r="K14" i="99" s="1"/>
  <c r="L14" i="99" s="1"/>
  <c r="I11" i="102" l="1"/>
  <c r="J19" i="101"/>
  <c r="K19" i="101" s="1"/>
  <c r="L19" i="101" s="1"/>
  <c r="J15" i="99"/>
  <c r="K15" i="99" s="1"/>
  <c r="L15" i="99" s="1"/>
  <c r="I12" i="102" l="1"/>
  <c r="J20" i="101"/>
  <c r="K20" i="101" s="1"/>
  <c r="L20" i="101" s="1"/>
  <c r="J16" i="99"/>
  <c r="K16" i="99" s="1"/>
  <c r="L16" i="99" s="1"/>
  <c r="J21" i="101" l="1"/>
  <c r="K21" i="101" s="1"/>
  <c r="L21" i="101" s="1"/>
  <c r="J17" i="99"/>
  <c r="K17" i="99" s="1"/>
  <c r="L17" i="99" s="1"/>
  <c r="K4" i="96"/>
  <c r="K5" i="96"/>
  <c r="K6" i="96"/>
  <c r="K7" i="96"/>
  <c r="K16" i="96"/>
  <c r="K17" i="96"/>
  <c r="K18" i="96"/>
  <c r="K19" i="96"/>
  <c r="K29" i="96"/>
  <c r="K30" i="96"/>
  <c r="K31" i="96"/>
  <c r="K41" i="96"/>
  <c r="K42" i="96"/>
  <c r="K43" i="96"/>
  <c r="K53" i="96"/>
  <c r="K54" i="96"/>
  <c r="K55" i="96"/>
  <c r="K64" i="96"/>
  <c r="K65" i="96"/>
  <c r="L7" i="96"/>
  <c r="L19" i="96"/>
  <c r="M19" i="96"/>
  <c r="L43" i="96"/>
  <c r="L55" i="96"/>
  <c r="J59" i="96"/>
  <c r="G3" i="96"/>
  <c r="H3" i="96" s="1"/>
  <c r="M3" i="96" s="1"/>
  <c r="G4" i="96"/>
  <c r="G5" i="96"/>
  <c r="L5" i="96" s="1"/>
  <c r="G6" i="96"/>
  <c r="L6" i="96" s="1"/>
  <c r="G7" i="96"/>
  <c r="H7" i="96" s="1"/>
  <c r="M7" i="96" s="1"/>
  <c r="G8" i="96"/>
  <c r="G9" i="96"/>
  <c r="J9" i="96" s="1"/>
  <c r="K9" i="96" s="1"/>
  <c r="G10" i="96"/>
  <c r="J10" i="96" s="1"/>
  <c r="G11" i="96"/>
  <c r="H11" i="96" s="1"/>
  <c r="M11" i="96" s="1"/>
  <c r="G12" i="96"/>
  <c r="G13" i="96"/>
  <c r="J13" i="96" s="1"/>
  <c r="K13" i="96" s="1"/>
  <c r="G14" i="96"/>
  <c r="J14" i="96" s="1"/>
  <c r="G15" i="96"/>
  <c r="H15" i="96" s="1"/>
  <c r="M15" i="96" s="1"/>
  <c r="G16" i="96"/>
  <c r="G17" i="96"/>
  <c r="G18" i="96"/>
  <c r="G19" i="96"/>
  <c r="H19" i="96" s="1"/>
  <c r="G20" i="96"/>
  <c r="G21" i="96"/>
  <c r="G22" i="96"/>
  <c r="G23" i="96"/>
  <c r="H23" i="96" s="1"/>
  <c r="M23" i="96" s="1"/>
  <c r="G24" i="96"/>
  <c r="G25" i="96"/>
  <c r="G26" i="96"/>
  <c r="G27" i="96"/>
  <c r="H27" i="96" s="1"/>
  <c r="M27" i="96" s="1"/>
  <c r="G28" i="96"/>
  <c r="G29" i="96"/>
  <c r="G30" i="96"/>
  <c r="H30" i="96" s="1"/>
  <c r="M30" i="96" s="1"/>
  <c r="G31" i="96"/>
  <c r="H31" i="96" s="1"/>
  <c r="M31" i="96" s="1"/>
  <c r="G32" i="96"/>
  <c r="G33" i="96"/>
  <c r="J33" i="96" s="1"/>
  <c r="K33" i="96" s="1"/>
  <c r="G34" i="96"/>
  <c r="G35" i="96"/>
  <c r="H35" i="96" s="1"/>
  <c r="M35" i="96" s="1"/>
  <c r="G36" i="96"/>
  <c r="H36" i="96" s="1"/>
  <c r="M36" i="96" s="1"/>
  <c r="G37" i="96"/>
  <c r="G38" i="96"/>
  <c r="J38" i="96" s="1"/>
  <c r="G39" i="96"/>
  <c r="H39" i="96" s="1"/>
  <c r="M39" i="96" s="1"/>
  <c r="G40" i="96"/>
  <c r="G41" i="96"/>
  <c r="G42" i="96"/>
  <c r="G43" i="96"/>
  <c r="H43" i="96" s="1"/>
  <c r="M43" i="96" s="1"/>
  <c r="G44" i="96"/>
  <c r="G45" i="96"/>
  <c r="G46" i="96"/>
  <c r="H46" i="96" s="1"/>
  <c r="M46" i="96" s="1"/>
  <c r="G47" i="96"/>
  <c r="H47" i="96" s="1"/>
  <c r="M47" i="96" s="1"/>
  <c r="G48" i="96"/>
  <c r="G49" i="96"/>
  <c r="H49" i="96" s="1"/>
  <c r="M49" i="96" s="1"/>
  <c r="G50" i="96"/>
  <c r="G51" i="96"/>
  <c r="H51" i="96" s="1"/>
  <c r="M51" i="96" s="1"/>
  <c r="G52" i="96"/>
  <c r="H52" i="96" s="1"/>
  <c r="M52" i="96" s="1"/>
  <c r="G53" i="96"/>
  <c r="L53" i="96" s="1"/>
  <c r="G54" i="96"/>
  <c r="G55" i="96"/>
  <c r="H55" i="96" s="1"/>
  <c r="M55" i="96" s="1"/>
  <c r="G56" i="96"/>
  <c r="J56" i="96" s="1"/>
  <c r="K56" i="96" s="1"/>
  <c r="G57" i="96"/>
  <c r="G58" i="96"/>
  <c r="J58" i="96" s="1"/>
  <c r="G59" i="96"/>
  <c r="H59" i="96" s="1"/>
  <c r="M59" i="96" s="1"/>
  <c r="G60" i="96"/>
  <c r="J60" i="96" s="1"/>
  <c r="K60" i="96" s="1"/>
  <c r="G61" i="96"/>
  <c r="J61" i="96" s="1"/>
  <c r="K61" i="96" s="1"/>
  <c r="G62" i="96"/>
  <c r="H62" i="96" s="1"/>
  <c r="M62" i="96" s="1"/>
  <c r="G63" i="96"/>
  <c r="H63" i="96" s="1"/>
  <c r="M63" i="96" s="1"/>
  <c r="G64" i="96"/>
  <c r="G65" i="96"/>
  <c r="H65" i="96" s="1"/>
  <c r="M65" i="96" s="1"/>
  <c r="G66" i="96"/>
  <c r="G67" i="96"/>
  <c r="H67" i="96" s="1"/>
  <c r="M67" i="96" s="1"/>
  <c r="G68" i="96"/>
  <c r="H68" i="96" s="1"/>
  <c r="M68" i="96" s="1"/>
  <c r="G69" i="96"/>
  <c r="F70" i="96"/>
  <c r="E70" i="96"/>
  <c r="G2" i="96"/>
  <c r="J2" i="96" s="1"/>
  <c r="Q2" i="96" s="1"/>
  <c r="AE65" i="90"/>
  <c r="AE64" i="90"/>
  <c r="AE63" i="90"/>
  <c r="AE62" i="90"/>
  <c r="AF66" i="90"/>
  <c r="F32" i="94"/>
  <c r="E32" i="94"/>
  <c r="G31" i="94"/>
  <c r="H31" i="94" s="1"/>
  <c r="M31" i="94" s="1"/>
  <c r="G30" i="94"/>
  <c r="H30" i="94" s="1"/>
  <c r="M30" i="94" s="1"/>
  <c r="G29" i="94"/>
  <c r="G28" i="94"/>
  <c r="H28" i="94" s="1"/>
  <c r="M28" i="94" s="1"/>
  <c r="G27" i="94"/>
  <c r="G26" i="94"/>
  <c r="H26" i="94" s="1"/>
  <c r="M26" i="94" s="1"/>
  <c r="G25" i="94"/>
  <c r="H25" i="94" s="1"/>
  <c r="M25" i="94" s="1"/>
  <c r="G24" i="94"/>
  <c r="H24" i="94" s="1"/>
  <c r="M24" i="94" s="1"/>
  <c r="G23" i="94"/>
  <c r="G22" i="94"/>
  <c r="G21" i="94"/>
  <c r="G20" i="94"/>
  <c r="H20" i="94" s="1"/>
  <c r="M20" i="94" s="1"/>
  <c r="G19" i="94"/>
  <c r="H19" i="94" s="1"/>
  <c r="M19" i="94" s="1"/>
  <c r="G18" i="94"/>
  <c r="H18" i="94" s="1"/>
  <c r="M18" i="94" s="1"/>
  <c r="G17" i="94"/>
  <c r="H17" i="94" s="1"/>
  <c r="M17" i="94" s="1"/>
  <c r="G16" i="94"/>
  <c r="H16" i="94" s="1"/>
  <c r="M16" i="94" s="1"/>
  <c r="G15" i="94"/>
  <c r="H15" i="94" s="1"/>
  <c r="M15" i="94" s="1"/>
  <c r="G14" i="94"/>
  <c r="H14" i="94" s="1"/>
  <c r="M14" i="94" s="1"/>
  <c r="G13" i="94"/>
  <c r="G12" i="94"/>
  <c r="H12" i="94" s="1"/>
  <c r="M12" i="94" s="1"/>
  <c r="G11" i="94"/>
  <c r="G10" i="94"/>
  <c r="H10" i="94" s="1"/>
  <c r="M10" i="94" s="1"/>
  <c r="G9" i="94"/>
  <c r="H9" i="94" s="1"/>
  <c r="M9" i="94" s="1"/>
  <c r="G8" i="94"/>
  <c r="H8" i="94" s="1"/>
  <c r="M8" i="94" s="1"/>
  <c r="G7" i="94"/>
  <c r="G6" i="94"/>
  <c r="H6" i="94" s="1"/>
  <c r="M6" i="94" s="1"/>
  <c r="G5" i="94"/>
  <c r="H5" i="94" s="1"/>
  <c r="M5" i="94" s="1"/>
  <c r="G4" i="94"/>
  <c r="H4" i="94" s="1"/>
  <c r="M4" i="94" s="1"/>
  <c r="I3" i="94"/>
  <c r="I4" i="94" s="1"/>
  <c r="I5" i="94" s="1"/>
  <c r="G3" i="94"/>
  <c r="G2" i="94"/>
  <c r="E38" i="87"/>
  <c r="F38" i="87"/>
  <c r="G32" i="87"/>
  <c r="G33" i="87"/>
  <c r="G34" i="87"/>
  <c r="H34" i="87" s="1"/>
  <c r="M34" i="87" s="1"/>
  <c r="G35" i="87"/>
  <c r="H35" i="87" s="1"/>
  <c r="M35" i="87" s="1"/>
  <c r="G36" i="87"/>
  <c r="H36" i="87" s="1"/>
  <c r="M36" i="87" s="1"/>
  <c r="G37" i="87"/>
  <c r="G31" i="87"/>
  <c r="H31" i="87" s="1"/>
  <c r="M31" i="87" s="1"/>
  <c r="G30" i="87"/>
  <c r="G29" i="87"/>
  <c r="H29" i="87" s="1"/>
  <c r="M29" i="87" s="1"/>
  <c r="G28" i="87"/>
  <c r="G27" i="87"/>
  <c r="G26" i="87"/>
  <c r="H26" i="87" s="1"/>
  <c r="M26" i="87" s="1"/>
  <c r="G25" i="87"/>
  <c r="G24" i="87"/>
  <c r="H24" i="87" s="1"/>
  <c r="M24" i="87" s="1"/>
  <c r="G23" i="87"/>
  <c r="H23" i="87" s="1"/>
  <c r="M23" i="87" s="1"/>
  <c r="G22" i="87"/>
  <c r="G21" i="87"/>
  <c r="G20" i="87"/>
  <c r="G19" i="87"/>
  <c r="H19" i="87" s="1"/>
  <c r="M19" i="87" s="1"/>
  <c r="G18" i="87"/>
  <c r="G17" i="87"/>
  <c r="H17" i="87" s="1"/>
  <c r="M17" i="87" s="1"/>
  <c r="G16" i="87"/>
  <c r="G15" i="87"/>
  <c r="G14" i="87"/>
  <c r="H14" i="87" s="1"/>
  <c r="M14" i="87" s="1"/>
  <c r="G13" i="87"/>
  <c r="G12" i="87"/>
  <c r="H12" i="87" s="1"/>
  <c r="M12" i="87" s="1"/>
  <c r="G11" i="87"/>
  <c r="H11" i="87" s="1"/>
  <c r="M11" i="87" s="1"/>
  <c r="G10" i="87"/>
  <c r="G9" i="87"/>
  <c r="H9" i="87" s="1"/>
  <c r="M9" i="87" s="1"/>
  <c r="G8" i="87"/>
  <c r="G3" i="87"/>
  <c r="H3" i="87" s="1"/>
  <c r="M3" i="87" s="1"/>
  <c r="G4" i="87"/>
  <c r="G5" i="87"/>
  <c r="H5" i="87" s="1"/>
  <c r="M5" i="87" s="1"/>
  <c r="G6" i="87"/>
  <c r="H6" i="87" s="1"/>
  <c r="M6" i="87" s="1"/>
  <c r="G7" i="87"/>
  <c r="H7" i="87" s="1"/>
  <c r="M7" i="87" s="1"/>
  <c r="G2" i="87"/>
  <c r="J2" i="87" s="1"/>
  <c r="K2" i="87" s="1"/>
  <c r="G39" i="85"/>
  <c r="G38" i="85"/>
  <c r="G37" i="85"/>
  <c r="G36" i="85"/>
  <c r="G35" i="85"/>
  <c r="G34" i="85"/>
  <c r="E39" i="85"/>
  <c r="E38" i="85"/>
  <c r="E37" i="85"/>
  <c r="E36" i="85"/>
  <c r="E35" i="85"/>
  <c r="E34" i="85"/>
  <c r="G31" i="85"/>
  <c r="G30" i="85"/>
  <c r="G29" i="85"/>
  <c r="G28" i="85"/>
  <c r="G27" i="85"/>
  <c r="G26" i="85"/>
  <c r="E31" i="85"/>
  <c r="E30" i="85"/>
  <c r="E29" i="85"/>
  <c r="E28" i="85"/>
  <c r="E27" i="85"/>
  <c r="E26" i="85"/>
  <c r="E23" i="85"/>
  <c r="E22" i="85"/>
  <c r="E21" i="85"/>
  <c r="E20" i="85"/>
  <c r="E19" i="85"/>
  <c r="E18" i="85"/>
  <c r="E17" i="85"/>
  <c r="E16" i="85"/>
  <c r="I13" i="85"/>
  <c r="I12" i="85"/>
  <c r="I11" i="85"/>
  <c r="I10" i="85"/>
  <c r="I9" i="85"/>
  <c r="I8" i="85"/>
  <c r="I7" i="85"/>
  <c r="I6" i="85"/>
  <c r="I5" i="85"/>
  <c r="I4" i="85"/>
  <c r="I3" i="85"/>
  <c r="I2" i="85"/>
  <c r="G13" i="85"/>
  <c r="J13" i="85" s="1"/>
  <c r="G12" i="85"/>
  <c r="J12" i="85" s="1"/>
  <c r="G11" i="85"/>
  <c r="J11" i="85" s="1"/>
  <c r="G10" i="85"/>
  <c r="J10" i="85" s="1"/>
  <c r="G9" i="85"/>
  <c r="J9" i="85" s="1"/>
  <c r="G8" i="85"/>
  <c r="J8" i="85" s="1"/>
  <c r="G7" i="85"/>
  <c r="J7" i="85" s="1"/>
  <c r="G6" i="85"/>
  <c r="J6" i="85" s="1"/>
  <c r="G5" i="85"/>
  <c r="J5" i="85" s="1"/>
  <c r="G4" i="85"/>
  <c r="J4" i="85" s="1"/>
  <c r="G3" i="85"/>
  <c r="J3" i="85" s="1"/>
  <c r="G2" i="85"/>
  <c r="J2" i="85" s="1"/>
  <c r="E3" i="85"/>
  <c r="E4" i="85"/>
  <c r="L4" i="85" s="1"/>
  <c r="E5" i="85"/>
  <c r="L5" i="85" s="1"/>
  <c r="E6" i="85"/>
  <c r="L6" i="85" s="1"/>
  <c r="E7" i="85"/>
  <c r="E8" i="85"/>
  <c r="L8" i="85" s="1"/>
  <c r="E9" i="85"/>
  <c r="L9" i="85" s="1"/>
  <c r="E10" i="85"/>
  <c r="L10" i="85" s="1"/>
  <c r="E11" i="85"/>
  <c r="L11" i="85" s="1"/>
  <c r="E12" i="85"/>
  <c r="L12" i="85" s="1"/>
  <c r="E13" i="85"/>
  <c r="L13" i="85" s="1"/>
  <c r="E2" i="85"/>
  <c r="L2" i="85" s="1"/>
  <c r="AF44" i="90"/>
  <c r="AE43" i="90"/>
  <c r="AE42" i="90"/>
  <c r="AE41" i="90"/>
  <c r="AE40" i="90"/>
  <c r="AF17" i="90"/>
  <c r="AE15" i="90"/>
  <c r="AE16" i="90"/>
  <c r="AE14" i="90"/>
  <c r="J22" i="101" l="1"/>
  <c r="K22" i="101" s="1"/>
  <c r="L22" i="101" s="1"/>
  <c r="J18" i="99"/>
  <c r="K18" i="99" s="1"/>
  <c r="L18" i="99" s="1"/>
  <c r="L61" i="96"/>
  <c r="L33" i="96"/>
  <c r="L13" i="96"/>
  <c r="L9" i="96"/>
  <c r="L60" i="96"/>
  <c r="L56" i="96"/>
  <c r="K59" i="96"/>
  <c r="L59" i="96" s="1"/>
  <c r="K58" i="96"/>
  <c r="L58" i="96" s="1"/>
  <c r="K38" i="96"/>
  <c r="L38" i="96" s="1"/>
  <c r="K14" i="96"/>
  <c r="L14" i="96" s="1"/>
  <c r="K10" i="96"/>
  <c r="L10" i="96" s="1"/>
  <c r="K2" i="96"/>
  <c r="J39" i="96"/>
  <c r="H14" i="96"/>
  <c r="M14" i="96" s="1"/>
  <c r="J67" i="96"/>
  <c r="J51" i="96"/>
  <c r="J15" i="96"/>
  <c r="J23" i="96"/>
  <c r="J11" i="96"/>
  <c r="J49" i="96"/>
  <c r="H9" i="96"/>
  <c r="M9" i="96" s="1"/>
  <c r="H33" i="96"/>
  <c r="M33" i="96" s="1"/>
  <c r="H58" i="96"/>
  <c r="M58" i="96" s="1"/>
  <c r="H6" i="96"/>
  <c r="M6" i="96" s="1"/>
  <c r="J35" i="96"/>
  <c r="J27" i="96"/>
  <c r="J3" i="96"/>
  <c r="H64" i="96"/>
  <c r="M64" i="96" s="1"/>
  <c r="L64" i="96"/>
  <c r="H48" i="96"/>
  <c r="M48" i="96" s="1"/>
  <c r="J48" i="96"/>
  <c r="H44" i="96"/>
  <c r="M44" i="96" s="1"/>
  <c r="J44" i="96"/>
  <c r="H40" i="96"/>
  <c r="M40" i="96" s="1"/>
  <c r="J40" i="96"/>
  <c r="H32" i="96"/>
  <c r="M32" i="96" s="1"/>
  <c r="J32" i="96"/>
  <c r="H28" i="96"/>
  <c r="M28" i="96" s="1"/>
  <c r="J28" i="96"/>
  <c r="H24" i="96"/>
  <c r="M24" i="96" s="1"/>
  <c r="J24" i="96"/>
  <c r="H20" i="96"/>
  <c r="M20" i="96" s="1"/>
  <c r="J20" i="96"/>
  <c r="H16" i="96"/>
  <c r="M16" i="96" s="1"/>
  <c r="L16" i="96"/>
  <c r="J12" i="96"/>
  <c r="H12" i="96"/>
  <c r="M12" i="96" s="1"/>
  <c r="J8" i="96"/>
  <c r="H8" i="96"/>
  <c r="M8" i="96" s="1"/>
  <c r="L4" i="96"/>
  <c r="H4" i="96"/>
  <c r="M4" i="96" s="1"/>
  <c r="H56" i="96"/>
  <c r="M56" i="96" s="1"/>
  <c r="J52" i="96"/>
  <c r="H66" i="96"/>
  <c r="M66" i="96" s="1"/>
  <c r="J66" i="96"/>
  <c r="H54" i="96"/>
  <c r="M54" i="96" s="1"/>
  <c r="L54" i="96"/>
  <c r="H50" i="96"/>
  <c r="M50" i="96" s="1"/>
  <c r="J50" i="96"/>
  <c r="H42" i="96"/>
  <c r="M42" i="96" s="1"/>
  <c r="L42" i="96"/>
  <c r="H34" i="96"/>
  <c r="M34" i="96" s="1"/>
  <c r="J34" i="96"/>
  <c r="H26" i="96"/>
  <c r="M26" i="96" s="1"/>
  <c r="J26" i="96"/>
  <c r="J22" i="96"/>
  <c r="H22" i="96"/>
  <c r="M22" i="96" s="1"/>
  <c r="L18" i="96"/>
  <c r="H18" i="96"/>
  <c r="M18" i="96" s="1"/>
  <c r="H61" i="96"/>
  <c r="M61" i="96" s="1"/>
  <c r="H53" i="96"/>
  <c r="M53" i="96" s="1"/>
  <c r="H13" i="96"/>
  <c r="M13" i="96" s="1"/>
  <c r="H5" i="96"/>
  <c r="M5" i="96" s="1"/>
  <c r="J68" i="96"/>
  <c r="L65" i="96"/>
  <c r="L30" i="96"/>
  <c r="H69" i="96"/>
  <c r="M69" i="96" s="1"/>
  <c r="J69" i="96"/>
  <c r="J57" i="96"/>
  <c r="H57" i="96"/>
  <c r="M57" i="96" s="1"/>
  <c r="H45" i="96"/>
  <c r="M45" i="96" s="1"/>
  <c r="J45" i="96"/>
  <c r="H41" i="96"/>
  <c r="M41" i="96" s="1"/>
  <c r="L41" i="96"/>
  <c r="H37" i="96"/>
  <c r="M37" i="96" s="1"/>
  <c r="J37" i="96"/>
  <c r="H29" i="96"/>
  <c r="M29" i="96" s="1"/>
  <c r="L29" i="96"/>
  <c r="H25" i="96"/>
  <c r="M25" i="96" s="1"/>
  <c r="J25" i="96"/>
  <c r="H21" i="96"/>
  <c r="M21" i="96" s="1"/>
  <c r="J21" i="96"/>
  <c r="H17" i="96"/>
  <c r="M17" i="96" s="1"/>
  <c r="L17" i="96"/>
  <c r="H60" i="96"/>
  <c r="M60" i="96" s="1"/>
  <c r="H38" i="96"/>
  <c r="M38" i="96" s="1"/>
  <c r="H10" i="96"/>
  <c r="M10" i="96" s="1"/>
  <c r="J46" i="96"/>
  <c r="J62" i="96"/>
  <c r="J36" i="96"/>
  <c r="J63" i="96"/>
  <c r="J47" i="96"/>
  <c r="L31" i="96"/>
  <c r="G70" i="96"/>
  <c r="H2" i="96"/>
  <c r="H25" i="87"/>
  <c r="M25" i="87" s="1"/>
  <c r="H15" i="87"/>
  <c r="M15" i="87" s="1"/>
  <c r="H21" i="87"/>
  <c r="M21" i="87" s="1"/>
  <c r="H13" i="87"/>
  <c r="M13" i="87" s="1"/>
  <c r="H27" i="87"/>
  <c r="M27" i="87" s="1"/>
  <c r="H33" i="87"/>
  <c r="M33" i="87" s="1"/>
  <c r="H28" i="87"/>
  <c r="M28" i="87" s="1"/>
  <c r="H16" i="87"/>
  <c r="M16" i="87" s="1"/>
  <c r="H4" i="87"/>
  <c r="M4" i="87" s="1"/>
  <c r="H37" i="87"/>
  <c r="M37" i="87" s="1"/>
  <c r="G38" i="87"/>
  <c r="H2" i="87"/>
  <c r="H22" i="87"/>
  <c r="M22" i="87" s="1"/>
  <c r="H10" i="87"/>
  <c r="M10" i="87" s="1"/>
  <c r="H32" i="87"/>
  <c r="M32" i="87" s="1"/>
  <c r="H30" i="87"/>
  <c r="M30" i="87" s="1"/>
  <c r="H20" i="87"/>
  <c r="M20" i="87" s="1"/>
  <c r="H18" i="87"/>
  <c r="M18" i="87" s="1"/>
  <c r="H8" i="87"/>
  <c r="M8" i="87" s="1"/>
  <c r="J5" i="94"/>
  <c r="I6" i="94"/>
  <c r="J6" i="94" s="1"/>
  <c r="H2" i="94"/>
  <c r="M2" i="94" s="1"/>
  <c r="L3" i="94"/>
  <c r="H23" i="94"/>
  <c r="M23" i="94" s="1"/>
  <c r="G32" i="94"/>
  <c r="H13" i="94"/>
  <c r="M13" i="94" s="1"/>
  <c r="H21" i="94"/>
  <c r="M21" i="94" s="1"/>
  <c r="H29" i="94"/>
  <c r="M29" i="94" s="1"/>
  <c r="I7" i="94"/>
  <c r="I8" i="94" s="1"/>
  <c r="I9" i="94" s="1"/>
  <c r="I10" i="94" s="1"/>
  <c r="I11" i="94" s="1"/>
  <c r="I12" i="94" s="1"/>
  <c r="I13" i="94" s="1"/>
  <c r="I14" i="94" s="1"/>
  <c r="I15" i="94" s="1"/>
  <c r="I16" i="94" s="1"/>
  <c r="I17" i="94" s="1"/>
  <c r="I18" i="94" s="1"/>
  <c r="I19" i="94" s="1"/>
  <c r="I20" i="94" s="1"/>
  <c r="I21" i="94" s="1"/>
  <c r="I22" i="94" s="1"/>
  <c r="I23" i="94" s="1"/>
  <c r="I24" i="94" s="1"/>
  <c r="I25" i="94" s="1"/>
  <c r="I26" i="94" s="1"/>
  <c r="I27" i="94" s="1"/>
  <c r="I28" i="94" s="1"/>
  <c r="I29" i="94" s="1"/>
  <c r="I30" i="94" s="1"/>
  <c r="I31" i="94" s="1"/>
  <c r="H7" i="94"/>
  <c r="M7" i="94" s="1"/>
  <c r="H22" i="94"/>
  <c r="M22" i="94" s="1"/>
  <c r="H27" i="94"/>
  <c r="M27" i="94" s="1"/>
  <c r="H3" i="94"/>
  <c r="M3" i="94" s="1"/>
  <c r="L4" i="94"/>
  <c r="H11" i="94"/>
  <c r="M11" i="94" s="1"/>
  <c r="L7" i="85"/>
  <c r="L3" i="85"/>
  <c r="K6" i="94" l="1"/>
  <c r="L6" i="94" s="1"/>
  <c r="K5" i="94"/>
  <c r="L5" i="94" s="1"/>
  <c r="I13" i="102"/>
  <c r="J23" i="101"/>
  <c r="K23" i="101" s="1"/>
  <c r="L23" i="101" s="1"/>
  <c r="J19" i="99"/>
  <c r="K19" i="99" s="1"/>
  <c r="L19" i="99" s="1"/>
  <c r="K62" i="96"/>
  <c r="L62" i="96" s="1"/>
  <c r="K57" i="96"/>
  <c r="L57" i="96" s="1"/>
  <c r="K34" i="96"/>
  <c r="L34" i="96" s="1"/>
  <c r="K66" i="96"/>
  <c r="L66" i="96" s="1"/>
  <c r="K20" i="96"/>
  <c r="L20" i="96" s="1"/>
  <c r="K40" i="96"/>
  <c r="L40" i="96" s="1"/>
  <c r="K3" i="96"/>
  <c r="L3" i="96" s="1"/>
  <c r="K47" i="96"/>
  <c r="L47" i="96" s="1"/>
  <c r="K25" i="96"/>
  <c r="L25" i="96" s="1"/>
  <c r="K45" i="96"/>
  <c r="L45" i="96" s="1"/>
  <c r="K68" i="96"/>
  <c r="L68" i="96" s="1"/>
  <c r="K12" i="96"/>
  <c r="L12" i="96" s="1"/>
  <c r="K63" i="96"/>
  <c r="L63" i="96" s="1"/>
  <c r="K26" i="96"/>
  <c r="L26" i="96" s="1"/>
  <c r="K52" i="96"/>
  <c r="L52" i="96" s="1"/>
  <c r="K24" i="96"/>
  <c r="L24" i="96" s="1"/>
  <c r="K32" i="96"/>
  <c r="L32" i="96" s="1"/>
  <c r="K44" i="96"/>
  <c r="L44" i="96" s="1"/>
  <c r="K35" i="96"/>
  <c r="L35" i="96" s="1"/>
  <c r="K15" i="96"/>
  <c r="L15" i="96" s="1"/>
  <c r="K39" i="96"/>
  <c r="L39" i="96" s="1"/>
  <c r="K50" i="96"/>
  <c r="L50" i="96" s="1"/>
  <c r="K28" i="96"/>
  <c r="L28" i="96" s="1"/>
  <c r="K48" i="96"/>
  <c r="L48" i="96" s="1"/>
  <c r="K11" i="96"/>
  <c r="L11" i="96" s="1"/>
  <c r="K67" i="96"/>
  <c r="L67" i="96" s="1"/>
  <c r="K46" i="96"/>
  <c r="L46" i="96" s="1"/>
  <c r="K37" i="96"/>
  <c r="L37" i="96" s="1"/>
  <c r="K69" i="96"/>
  <c r="L69" i="96" s="1"/>
  <c r="K22" i="96"/>
  <c r="L22" i="96" s="1"/>
  <c r="K27" i="96"/>
  <c r="L27" i="96" s="1"/>
  <c r="K23" i="96"/>
  <c r="L23" i="96" s="1"/>
  <c r="K36" i="96"/>
  <c r="L36" i="96" s="1"/>
  <c r="K21" i="96"/>
  <c r="L21" i="96" s="1"/>
  <c r="K8" i="96"/>
  <c r="L8" i="96" s="1"/>
  <c r="K49" i="96"/>
  <c r="L49" i="96" s="1"/>
  <c r="K51" i="96"/>
  <c r="L51" i="96" s="1"/>
  <c r="J7" i="94"/>
  <c r="M2" i="96"/>
  <c r="M70" i="96" s="1"/>
  <c r="H70" i="96"/>
  <c r="L2" i="96"/>
  <c r="M2" i="87"/>
  <c r="H38" i="87"/>
  <c r="M32" i="94"/>
  <c r="H32" i="94"/>
  <c r="L2" i="94"/>
  <c r="J3" i="87"/>
  <c r="K3" i="87" s="1"/>
  <c r="L7" i="94" l="1"/>
  <c r="K7" i="94"/>
  <c r="J25" i="101"/>
  <c r="J24" i="101"/>
  <c r="K24" i="101" s="1"/>
  <c r="L24" i="101" s="1"/>
  <c r="J12" i="100"/>
  <c r="J21" i="99"/>
  <c r="J20" i="99"/>
  <c r="K20" i="99" s="1"/>
  <c r="L20" i="99" s="1"/>
  <c r="L3" i="87"/>
  <c r="J4" i="87"/>
  <c r="K4" i="87" s="1"/>
  <c r="L2" i="87"/>
  <c r="J14" i="102" l="1"/>
  <c r="K25" i="101"/>
  <c r="J26" i="101"/>
  <c r="K12" i="100"/>
  <c r="K21" i="99"/>
  <c r="J22" i="99"/>
  <c r="I14" i="93"/>
  <c r="I15" i="93"/>
  <c r="I9" i="93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6" i="93"/>
  <c r="E7" i="93"/>
  <c r="K14" i="102" l="1"/>
  <c r="L25" i="101"/>
  <c r="K26" i="101"/>
  <c r="L21" i="99"/>
  <c r="K22" i="99"/>
  <c r="L4" i="87"/>
  <c r="L5" i="87" l="1"/>
  <c r="M38" i="87"/>
  <c r="L6" i="87" l="1"/>
  <c r="J8" i="87" l="1"/>
  <c r="K8" i="87" s="1"/>
  <c r="J9" i="94"/>
  <c r="L8" i="94"/>
  <c r="L7" i="87"/>
  <c r="K9" i="94" l="1"/>
  <c r="L9" i="94" s="1"/>
  <c r="J9" i="87"/>
  <c r="K9" i="87" s="1"/>
  <c r="J10" i="87" l="1"/>
  <c r="K10" i="87" s="1"/>
  <c r="L10" i="94"/>
  <c r="J11" i="94"/>
  <c r="K11" i="94" l="1"/>
  <c r="L11" i="94" s="1"/>
  <c r="J12" i="94"/>
  <c r="K12" i="94" l="1"/>
  <c r="L12" i="94" s="1"/>
  <c r="J12" i="87"/>
  <c r="K12" i="87" s="1"/>
  <c r="J13" i="94"/>
  <c r="K13" i="94" l="1"/>
  <c r="L13" i="94" s="1"/>
  <c r="L9" i="87"/>
  <c r="L8" i="87"/>
  <c r="J14" i="87" l="1"/>
  <c r="K14" i="87" s="1"/>
  <c r="L10" i="87"/>
  <c r="J15" i="87" l="1"/>
  <c r="K15" i="87" s="1"/>
  <c r="L11" i="87"/>
  <c r="J16" i="87" l="1"/>
  <c r="K16" i="87" s="1"/>
  <c r="L12" i="87"/>
  <c r="L13" i="87" l="1"/>
  <c r="J18" i="87" l="1"/>
  <c r="K18" i="87" s="1"/>
  <c r="L14" i="94"/>
  <c r="J15" i="94" l="1"/>
  <c r="L15" i="94" l="1"/>
  <c r="K15" i="94"/>
  <c r="J70" i="96"/>
  <c r="J20" i="87"/>
  <c r="K20" i="87" s="1"/>
  <c r="L16" i="94"/>
  <c r="K70" i="96" l="1"/>
  <c r="J21" i="87"/>
  <c r="K21" i="87" s="1"/>
  <c r="J17" i="94"/>
  <c r="L17" i="94" l="1"/>
  <c r="K17" i="94"/>
  <c r="J22" i="87"/>
  <c r="K22" i="87" s="1"/>
  <c r="J18" i="94"/>
  <c r="L18" i="94" l="1"/>
  <c r="K18" i="94"/>
  <c r="J19" i="94"/>
  <c r="L19" i="94" l="1"/>
  <c r="K19" i="94"/>
  <c r="J24" i="87"/>
  <c r="K24" i="87" s="1"/>
  <c r="L14" i="87"/>
  <c r="L15" i="87" l="1"/>
  <c r="J26" i="87" l="1"/>
  <c r="K26" i="87" s="1"/>
  <c r="L16" i="87"/>
  <c r="J27" i="87" l="1"/>
  <c r="K27" i="87" s="1"/>
  <c r="L17" i="87"/>
  <c r="J28" i="87" l="1"/>
  <c r="K28" i="87" s="1"/>
  <c r="L18" i="87"/>
  <c r="L19" i="87" l="1"/>
  <c r="J30" i="87" l="1"/>
  <c r="K30" i="87" s="1"/>
  <c r="L20" i="94"/>
  <c r="J21" i="94" l="1"/>
  <c r="L21" i="94" l="1"/>
  <c r="K21" i="94"/>
  <c r="J32" i="87"/>
  <c r="K32" i="87" s="1"/>
  <c r="L22" i="94"/>
  <c r="J33" i="87" l="1"/>
  <c r="K33" i="87" s="1"/>
  <c r="J23" i="94"/>
  <c r="K23" i="94" l="1"/>
  <c r="L23" i="94" s="1"/>
  <c r="J34" i="87"/>
  <c r="K34" i="87" s="1"/>
  <c r="J24" i="94"/>
  <c r="L24" i="94" l="1"/>
  <c r="K24" i="94"/>
  <c r="J25" i="94"/>
  <c r="K25" i="94" l="1"/>
  <c r="L25" i="94" s="1"/>
  <c r="J37" i="87"/>
  <c r="K37" i="87" s="1"/>
  <c r="J36" i="87"/>
  <c r="K36" i="87" s="1"/>
  <c r="L20" i="87"/>
  <c r="L21" i="87" l="1"/>
  <c r="L22" i="87" l="1"/>
  <c r="L23" i="87" l="1"/>
  <c r="L24" i="87" l="1"/>
  <c r="L25" i="87" l="1"/>
  <c r="J26" i="94" l="1"/>
  <c r="K26" i="94" l="1"/>
  <c r="L26" i="94" s="1"/>
  <c r="J27" i="94"/>
  <c r="K27" i="94" l="1"/>
  <c r="L27" i="94" s="1"/>
  <c r="L28" i="94"/>
  <c r="J29" i="94" l="1"/>
  <c r="K29" i="94" l="1"/>
  <c r="L29" i="94" s="1"/>
  <c r="J30" i="94"/>
  <c r="K30" i="94" l="1"/>
  <c r="L30" i="94" s="1"/>
  <c r="J31" i="94"/>
  <c r="K31" i="94" l="1"/>
  <c r="L31" i="94" s="1"/>
  <c r="L26" i="87"/>
  <c r="L27" i="87" l="1"/>
  <c r="L28" i="87" l="1"/>
  <c r="L29" i="87" l="1"/>
  <c r="L30" i="87" l="1"/>
  <c r="L31" i="87" l="1"/>
  <c r="L32" i="87" l="1"/>
  <c r="J32" i="94" l="1"/>
  <c r="L33" i="87"/>
  <c r="K32" i="94" l="1"/>
  <c r="L34" i="87"/>
  <c r="L35" i="87" l="1"/>
  <c r="L36" i="87" l="1"/>
  <c r="L37" i="87" l="1"/>
  <c r="J38" i="87" l="1"/>
  <c r="K38" i="87" l="1"/>
</calcChain>
</file>

<file path=xl/sharedStrings.xml><?xml version="1.0" encoding="utf-8"?>
<sst xmlns="http://schemas.openxmlformats.org/spreadsheetml/2006/main" count="752" uniqueCount="55">
  <si>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</si>
  <si>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</si>
  <si>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</si>
  <si>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</si>
  <si>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</si>
  <si>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</si>
  <si>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</si>
  <si>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</si>
  <si>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</si>
  <si>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</si>
  <si>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 xml:space="preserve">Built up Area in 
Sq. Ft. 
</t>
  </si>
  <si>
    <t>2BHK</t>
  </si>
  <si>
    <t>Comp</t>
  </si>
  <si>
    <t>2 BHK</t>
  </si>
  <si>
    <t>Rate</t>
  </si>
  <si>
    <t>Bldg</t>
  </si>
  <si>
    <t>Comp.</t>
  </si>
  <si>
    <t>1BHK</t>
  </si>
  <si>
    <t>A- Wing</t>
  </si>
  <si>
    <t>Tot - 12</t>
  </si>
  <si>
    <t>1 to 5th Flr</t>
  </si>
  <si>
    <t>6th Flr</t>
  </si>
  <si>
    <t>B- Wing</t>
  </si>
  <si>
    <t>Tot - 6</t>
  </si>
  <si>
    <t>1 BHK</t>
  </si>
  <si>
    <t>1st to 5th Flr</t>
  </si>
  <si>
    <t>C- Wing</t>
  </si>
  <si>
    <t>1st to 6th Flr</t>
  </si>
  <si>
    <t xml:space="preserve"> RERA Carpet Area in 
Sq. Ft.                      
</t>
  </si>
  <si>
    <t xml:space="preserve">Balcony  Area in 
Sq. Ft.                      
</t>
  </si>
  <si>
    <t xml:space="preserve">Total                 Area in 
Sq. Ft.                      
</t>
  </si>
  <si>
    <t>Sale / Rehab</t>
  </si>
  <si>
    <t>Sale</t>
  </si>
  <si>
    <t>Rehab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</si>
  <si>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</si>
  <si>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</si>
  <si>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</si>
  <si>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</si>
  <si>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</si>
  <si>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 - Sale </t>
  </si>
  <si>
    <t>A - Rehab</t>
  </si>
  <si>
    <t xml:space="preserve">B - Sale </t>
  </si>
  <si>
    <t>B - Rehab</t>
  </si>
  <si>
    <t xml:space="preserve">C - Sale </t>
  </si>
  <si>
    <t>C - Rehab</t>
  </si>
  <si>
    <t xml:space="preserve">   1 BHK - 36                                         2 BHK - 13                                                                                                       </t>
  </si>
  <si>
    <t xml:space="preserve">   1 BHK - 12                                         2 BHK - 07                                                                                                     </t>
  </si>
  <si>
    <t xml:space="preserve">   1 BHK - 15                                         2 BHK - 05                                                                                                     </t>
  </si>
  <si>
    <t xml:space="preserve">   1 BHK - 05                                         2 BHK - 05                                                                                                     </t>
  </si>
  <si>
    <t xml:space="preserve">   1 BHK - 18                                         2 BHK - 06                                                                                                     </t>
  </si>
  <si>
    <t xml:space="preserve">   1 BHK - 06                                         2 BHK - 06                                                                                                    </t>
  </si>
  <si>
    <t>Total (a)</t>
  </si>
  <si>
    <t>Total (b)</t>
  </si>
  <si>
    <t xml:space="preserve">Total © </t>
  </si>
  <si>
    <t>Total (a + b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</si>
</sst>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sz val="8"/>
      <name val="Calibri"/>
      <family val="2"/>
      <scheme val="minor"/>
    </font>
    <font>
      <b/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43" fontId="0" fillId="0" borderId="0" xfId="1" applyFont="1"/>
    <xf numFmtId="0" fontId="4" fillId="0" borderId="0" xfId="0" applyFont="1"/>
    <xf numFmtId="43" fontId="3" fillId="0" borderId="0" xfId="0" applyNumberFormat="1" applyFont="1" applyAlignment="1">
      <alignment horizontal="center"/>
    </xf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43" fontId="2" fillId="0" borderId="0" xfId="1" applyFont="1"/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top" wrapText="1"/>
    </xf>
    <xf numFmtId="0" fontId="4" fillId="6" borderId="0" xfId="0" applyFont="1" applyFill="1"/>
    <xf numFmtId="0" fontId="10" fillId="0" borderId="0" xfId="0" applyFont="1"/>
    <xf numFmtId="43" fontId="11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3" fontId="11" fillId="0" borderId="1" xfId="1" applyFont="1" applyFill="1" applyBorder="1" applyAlignment="1">
      <alignment horizontal="left"/>
    </xf>
    <xf numFmtId="43" fontId="11" fillId="0" borderId="1" xfId="1" applyFont="1" applyFill="1" applyBorder="1" applyAlignment="1">
      <alignment horizontal="center"/>
    </xf>
    <xf numFmtId="1" fontId="11" fillId="0" borderId="1" xfId="2" applyNumberFormat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3" fontId="14" fillId="0" borderId="1" xfId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43" fontId="11" fillId="0" borderId="0" xfId="1" applyFont="1" applyFill="1" applyBorder="1" applyAlignment="1">
      <alignment horizontal="center"/>
    </xf>
    <xf numFmtId="1" fontId="11" fillId="0" borderId="0" xfId="2" applyNumberFormat="1" applyFont="1" applyAlignment="1">
      <alignment horizontal="center" vertical="top" wrapText="1"/>
    </xf>
    <xf numFmtId="164" fontId="11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top" wrapText="1"/>
    </xf>
    <xf numFmtId="164" fontId="14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64" fontId="15" fillId="0" borderId="1" xfId="1" applyNumberFormat="1" applyFont="1" applyFill="1" applyBorder="1" applyAlignment="1">
      <alignment horizontal="left"/>
    </xf>
    <xf numFmtId="164" fontId="15" fillId="0" borderId="1" xfId="1" applyNumberFormat="1" applyFont="1" applyFill="1" applyBorder="1" applyAlignment="1">
      <alignment horizontal="center"/>
    </xf>
    <xf numFmtId="1" fontId="15" fillId="0" borderId="1" xfId="2" applyNumberFormat="1" applyFont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1" fontId="16" fillId="4" borderId="2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0" fontId="0" fillId="0" borderId="0" xfId="0" applyFont="1"/>
    <xf numFmtId="1" fontId="0" fillId="0" borderId="0" xfId="0" applyNumberFormat="1" applyFont="1"/>
    <xf numFmtId="43" fontId="0" fillId="0" borderId="0" xfId="0" applyNumberFormat="1" applyFont="1"/>
    <xf numFmtId="0" fontId="17" fillId="0" borderId="9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" fontId="14" fillId="0" borderId="1" xfId="0" applyNumberFormat="1" applyFont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3" fontId="14" fillId="0" borderId="1" xfId="1" applyFont="1" applyBorder="1" applyAlignment="1">
      <alignment vertical="center"/>
    </xf>
    <xf numFmtId="43" fontId="4" fillId="0" borderId="1" xfId="1" applyFont="1" applyBorder="1"/>
    <xf numFmtId="43" fontId="4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3" fontId="4" fillId="0" borderId="1" xfId="1" applyFont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26</xdr:col>
      <xdr:colOff>257175</xdr:colOff>
      <xdr:row>31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8EF248-F695-DDA5-6111-223C21325C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91" t="25737" r="7149" b="22511"/>
        <a:stretch/>
      </xdr:blipFill>
      <xdr:spPr>
        <a:xfrm>
          <a:off x="0" y="1000125"/>
          <a:ext cx="16106775" cy="532447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26</xdr:col>
      <xdr:colOff>447675</xdr:colOff>
      <xdr:row>52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64913C-10AB-CD76-B728-B714F3C47A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843" t="41197" r="6055" b="19827"/>
        <a:stretch/>
      </xdr:blipFill>
      <xdr:spPr>
        <a:xfrm>
          <a:off x="0" y="6591300"/>
          <a:ext cx="16297275" cy="401002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55</xdr:row>
      <xdr:rowOff>123825</xdr:rowOff>
    </xdr:from>
    <xdr:to>
      <xdr:col>26</xdr:col>
      <xdr:colOff>485775</xdr:colOff>
      <xdr:row>76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EDD9061-F337-D52D-3DE5-2618B1561D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82" t="28700" r="6107" b="31306"/>
        <a:stretch/>
      </xdr:blipFill>
      <xdr:spPr>
        <a:xfrm>
          <a:off x="0" y="11144250"/>
          <a:ext cx="16335375" cy="411480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84C7-E953-4B89-9154-4236D1BC3837}">
  <dimension ref="A1:Q106"/>
  <sheetViews>
    <sheetView topLeftCell="A47" zoomScale="145" zoomScaleNormal="145" workbookViewId="0">
      <selection sqref="A1:M70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1.5703125" style="64" customWidth="1"/>
    <col min="11" max="11" width="12.425781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2" bestFit="1" customWidth="1"/>
    <col min="16" max="16" width="16.140625" customWidth="1"/>
  </cols>
  <sheetData>
    <row r="1" spans="1:17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7" x14ac:dyDescent="0.25">
      <c r="A2" s="53">
        <v>1</v>
      </c>
      <c r="B2" s="54">
        <v>101</v>
      </c>
      <c r="C2" s="54">
        <v>1</v>
      </c>
      <c r="D2" s="54" t="s">
        <v>24</v>
      </c>
      <c r="E2" s="54">
        <v>422</v>
      </c>
      <c r="F2" s="54">
        <v>0</v>
      </c>
      <c r="G2" s="54">
        <f>E2+F2</f>
        <v>422</v>
      </c>
      <c r="H2" s="54">
        <f>G2*1.1</f>
        <v>464.20000000000005</v>
      </c>
      <c r="I2" s="53">
        <v>3500</v>
      </c>
      <c r="J2" s="55">
        <f>G2*I2</f>
        <v>1477000</v>
      </c>
      <c r="K2" s="56">
        <f>J2*1.02</f>
        <v>1506540</v>
      </c>
      <c r="L2" s="57">
        <f t="shared" ref="L2:L69" si="0">MROUND((K2*0.025/12),500)</f>
        <v>3000</v>
      </c>
      <c r="M2" s="56">
        <f>H2*2200</f>
        <v>1021240.0000000001</v>
      </c>
      <c r="N2" s="22" t="s">
        <v>32</v>
      </c>
      <c r="O2" s="7"/>
      <c r="P2" s="15">
        <f>G2*1.3</f>
        <v>548.6</v>
      </c>
      <c r="Q2">
        <f>J2/P2</f>
        <v>2692.3076923076924</v>
      </c>
    </row>
    <row r="3" spans="1:17" x14ac:dyDescent="0.25">
      <c r="A3" s="53">
        <v>2</v>
      </c>
      <c r="B3" s="54">
        <v>102</v>
      </c>
      <c r="C3" s="54">
        <v>1</v>
      </c>
      <c r="D3" s="54" t="s">
        <v>24</v>
      </c>
      <c r="E3" s="54">
        <v>418</v>
      </c>
      <c r="F3" s="54">
        <v>0</v>
      </c>
      <c r="G3" s="54">
        <f t="shared" ref="G3:G66" si="1">E3+F3</f>
        <v>418</v>
      </c>
      <c r="H3" s="54">
        <f t="shared" ref="H3:H66" si="2">G3*1.1</f>
        <v>459.8</v>
      </c>
      <c r="I3" s="53">
        <v>3500</v>
      </c>
      <c r="J3" s="55">
        <f t="shared" ref="J3:J66" si="3">G3*I3</f>
        <v>1463000</v>
      </c>
      <c r="K3" s="56">
        <f t="shared" ref="K3:K66" si="4">J3*1.02</f>
        <v>1492260</v>
      </c>
      <c r="L3" s="57">
        <f t="shared" ref="L3:L66" si="5">MROUND((K3*0.025/12),500)</f>
        <v>3000</v>
      </c>
      <c r="M3" s="56">
        <f t="shared" ref="M3:M66" si="6">H3*2200</f>
        <v>1011560</v>
      </c>
      <c r="N3" s="22" t="s">
        <v>32</v>
      </c>
    </row>
    <row r="4" spans="1:17" x14ac:dyDescent="0.25">
      <c r="A4" s="53">
        <v>3</v>
      </c>
      <c r="B4" s="54">
        <v>103</v>
      </c>
      <c r="C4" s="54">
        <v>1</v>
      </c>
      <c r="D4" s="54" t="s">
        <v>13</v>
      </c>
      <c r="E4" s="54">
        <v>697</v>
      </c>
      <c r="F4" s="54">
        <v>56</v>
      </c>
      <c r="G4" s="54">
        <f t="shared" si="1"/>
        <v>753</v>
      </c>
      <c r="H4" s="54">
        <f t="shared" si="2"/>
        <v>828.30000000000007</v>
      </c>
      <c r="I4" s="53">
        <v>3500</v>
      </c>
      <c r="J4" s="55">
        <v>0</v>
      </c>
      <c r="K4" s="56">
        <f t="shared" si="4"/>
        <v>0</v>
      </c>
      <c r="L4" s="57">
        <f t="shared" si="5"/>
        <v>0</v>
      </c>
      <c r="M4" s="56">
        <f t="shared" si="6"/>
        <v>1822260.0000000002</v>
      </c>
      <c r="N4" s="22" t="s">
        <v>33</v>
      </c>
    </row>
    <row r="5" spans="1:17" x14ac:dyDescent="0.25">
      <c r="A5" s="53">
        <v>4</v>
      </c>
      <c r="B5" s="54">
        <v>104</v>
      </c>
      <c r="C5" s="54">
        <v>1</v>
      </c>
      <c r="D5" s="54" t="s">
        <v>13</v>
      </c>
      <c r="E5" s="54">
        <v>697</v>
      </c>
      <c r="F5" s="54">
        <v>56</v>
      </c>
      <c r="G5" s="54">
        <f t="shared" si="1"/>
        <v>753</v>
      </c>
      <c r="H5" s="54">
        <f t="shared" si="2"/>
        <v>828.30000000000007</v>
      </c>
      <c r="I5" s="53">
        <v>3500</v>
      </c>
      <c r="J5" s="55">
        <v>0</v>
      </c>
      <c r="K5" s="56">
        <f t="shared" si="4"/>
        <v>0</v>
      </c>
      <c r="L5" s="57">
        <f t="shared" si="5"/>
        <v>0</v>
      </c>
      <c r="M5" s="56">
        <f t="shared" si="6"/>
        <v>1822260.0000000002</v>
      </c>
      <c r="N5" s="22" t="s">
        <v>33</v>
      </c>
    </row>
    <row r="6" spans="1:17" x14ac:dyDescent="0.25">
      <c r="A6" s="53">
        <v>5</v>
      </c>
      <c r="B6" s="54">
        <v>105</v>
      </c>
      <c r="C6" s="54">
        <v>1</v>
      </c>
      <c r="D6" s="54" t="s">
        <v>24</v>
      </c>
      <c r="E6" s="54">
        <v>418</v>
      </c>
      <c r="F6" s="54">
        <v>0</v>
      </c>
      <c r="G6" s="54">
        <f t="shared" si="1"/>
        <v>418</v>
      </c>
      <c r="H6" s="54">
        <f t="shared" si="2"/>
        <v>459.8</v>
      </c>
      <c r="I6" s="53">
        <v>3500</v>
      </c>
      <c r="J6" s="55">
        <v>0</v>
      </c>
      <c r="K6" s="56">
        <f t="shared" si="4"/>
        <v>0</v>
      </c>
      <c r="L6" s="57">
        <f t="shared" si="5"/>
        <v>0</v>
      </c>
      <c r="M6" s="56">
        <f t="shared" si="6"/>
        <v>1011560</v>
      </c>
      <c r="N6" s="22" t="s">
        <v>33</v>
      </c>
    </row>
    <row r="7" spans="1:17" x14ac:dyDescent="0.25">
      <c r="A7" s="53">
        <v>6</v>
      </c>
      <c r="B7" s="54">
        <v>106</v>
      </c>
      <c r="C7" s="54">
        <v>1</v>
      </c>
      <c r="D7" s="54" t="s">
        <v>24</v>
      </c>
      <c r="E7" s="54">
        <v>418</v>
      </c>
      <c r="F7" s="54">
        <v>0</v>
      </c>
      <c r="G7" s="54">
        <f t="shared" si="1"/>
        <v>418</v>
      </c>
      <c r="H7" s="54">
        <f t="shared" si="2"/>
        <v>459.8</v>
      </c>
      <c r="I7" s="53">
        <v>3500</v>
      </c>
      <c r="J7" s="55">
        <v>0</v>
      </c>
      <c r="K7" s="56">
        <f t="shared" si="4"/>
        <v>0</v>
      </c>
      <c r="L7" s="57">
        <f t="shared" si="5"/>
        <v>0</v>
      </c>
      <c r="M7" s="56">
        <f t="shared" si="6"/>
        <v>1011560</v>
      </c>
      <c r="N7" s="22" t="s">
        <v>33</v>
      </c>
    </row>
    <row r="8" spans="1:17" x14ac:dyDescent="0.25">
      <c r="A8" s="53">
        <v>7</v>
      </c>
      <c r="B8" s="54">
        <v>107</v>
      </c>
      <c r="C8" s="54">
        <v>1</v>
      </c>
      <c r="D8" s="54" t="s">
        <v>24</v>
      </c>
      <c r="E8" s="54">
        <v>418</v>
      </c>
      <c r="F8" s="54">
        <v>0</v>
      </c>
      <c r="G8" s="54">
        <f t="shared" si="1"/>
        <v>418</v>
      </c>
      <c r="H8" s="54">
        <f t="shared" si="2"/>
        <v>459.8</v>
      </c>
      <c r="I8" s="53">
        <v>3500</v>
      </c>
      <c r="J8" s="55">
        <f t="shared" si="3"/>
        <v>1463000</v>
      </c>
      <c r="K8" s="56">
        <f t="shared" si="4"/>
        <v>1492260</v>
      </c>
      <c r="L8" s="57">
        <f t="shared" si="5"/>
        <v>3000</v>
      </c>
      <c r="M8" s="56">
        <f t="shared" si="6"/>
        <v>1011560</v>
      </c>
      <c r="N8" s="22" t="s">
        <v>32</v>
      </c>
    </row>
    <row r="9" spans="1:17" x14ac:dyDescent="0.25">
      <c r="A9" s="53">
        <v>8</v>
      </c>
      <c r="B9" s="54">
        <v>108</v>
      </c>
      <c r="C9" s="54">
        <v>1</v>
      </c>
      <c r="D9" s="54" t="s">
        <v>24</v>
      </c>
      <c r="E9" s="54">
        <v>418</v>
      </c>
      <c r="F9" s="54">
        <v>0</v>
      </c>
      <c r="G9" s="54">
        <f t="shared" si="1"/>
        <v>418</v>
      </c>
      <c r="H9" s="54">
        <f t="shared" si="2"/>
        <v>459.8</v>
      </c>
      <c r="I9" s="53">
        <v>3500</v>
      </c>
      <c r="J9" s="55">
        <f t="shared" si="3"/>
        <v>1463000</v>
      </c>
      <c r="K9" s="56">
        <f t="shared" si="4"/>
        <v>1492260</v>
      </c>
      <c r="L9" s="57">
        <f t="shared" si="5"/>
        <v>3000</v>
      </c>
      <c r="M9" s="56">
        <f t="shared" si="6"/>
        <v>1011560</v>
      </c>
      <c r="N9" s="22" t="s">
        <v>32</v>
      </c>
    </row>
    <row r="10" spans="1:17" x14ac:dyDescent="0.25">
      <c r="A10" s="53">
        <v>9</v>
      </c>
      <c r="B10" s="54">
        <v>109</v>
      </c>
      <c r="C10" s="54">
        <v>1</v>
      </c>
      <c r="D10" s="54" t="s">
        <v>13</v>
      </c>
      <c r="E10" s="54">
        <v>697</v>
      </c>
      <c r="F10" s="54">
        <v>56</v>
      </c>
      <c r="G10" s="54">
        <f t="shared" si="1"/>
        <v>753</v>
      </c>
      <c r="H10" s="54">
        <f t="shared" si="2"/>
        <v>828.30000000000007</v>
      </c>
      <c r="I10" s="53">
        <v>3500</v>
      </c>
      <c r="J10" s="55">
        <f t="shared" si="3"/>
        <v>2635500</v>
      </c>
      <c r="K10" s="56">
        <f t="shared" si="4"/>
        <v>2688210</v>
      </c>
      <c r="L10" s="57">
        <f t="shared" si="5"/>
        <v>5500</v>
      </c>
      <c r="M10" s="56">
        <f t="shared" si="6"/>
        <v>1822260.0000000002</v>
      </c>
      <c r="N10" s="22" t="s">
        <v>32</v>
      </c>
    </row>
    <row r="11" spans="1:17" x14ac:dyDescent="0.25">
      <c r="A11" s="53">
        <v>10</v>
      </c>
      <c r="B11" s="54">
        <v>110</v>
      </c>
      <c r="C11" s="54">
        <v>1</v>
      </c>
      <c r="D11" s="54" t="s">
        <v>13</v>
      </c>
      <c r="E11" s="54">
        <v>697</v>
      </c>
      <c r="F11" s="54">
        <v>56</v>
      </c>
      <c r="G11" s="54">
        <f t="shared" si="1"/>
        <v>753</v>
      </c>
      <c r="H11" s="54">
        <f t="shared" si="2"/>
        <v>828.30000000000007</v>
      </c>
      <c r="I11" s="53">
        <v>3500</v>
      </c>
      <c r="J11" s="55">
        <f t="shared" si="3"/>
        <v>2635500</v>
      </c>
      <c r="K11" s="56">
        <f t="shared" si="4"/>
        <v>2688210</v>
      </c>
      <c r="L11" s="57">
        <f t="shared" si="5"/>
        <v>5500</v>
      </c>
      <c r="M11" s="56">
        <f t="shared" si="6"/>
        <v>1822260.0000000002</v>
      </c>
      <c r="N11" s="22" t="s">
        <v>32</v>
      </c>
    </row>
    <row r="12" spans="1:17" x14ac:dyDescent="0.25">
      <c r="A12" s="53">
        <v>11</v>
      </c>
      <c r="B12" s="54">
        <v>111</v>
      </c>
      <c r="C12" s="54">
        <v>1</v>
      </c>
      <c r="D12" s="54" t="s">
        <v>24</v>
      </c>
      <c r="E12" s="54">
        <v>418</v>
      </c>
      <c r="F12" s="54">
        <v>0</v>
      </c>
      <c r="G12" s="54">
        <f t="shared" si="1"/>
        <v>418</v>
      </c>
      <c r="H12" s="54">
        <f t="shared" si="2"/>
        <v>459.8</v>
      </c>
      <c r="I12" s="53">
        <v>3500</v>
      </c>
      <c r="J12" s="55">
        <f t="shared" si="3"/>
        <v>1463000</v>
      </c>
      <c r="K12" s="56">
        <f t="shared" si="4"/>
        <v>1492260</v>
      </c>
      <c r="L12" s="57">
        <f t="shared" si="5"/>
        <v>3000</v>
      </c>
      <c r="M12" s="56">
        <f t="shared" si="6"/>
        <v>1011560</v>
      </c>
      <c r="N12" s="22" t="s">
        <v>32</v>
      </c>
    </row>
    <row r="13" spans="1:17" x14ac:dyDescent="0.25">
      <c r="A13" s="53">
        <v>12</v>
      </c>
      <c r="B13" s="54">
        <v>112</v>
      </c>
      <c r="C13" s="54">
        <v>1</v>
      </c>
      <c r="D13" s="54" t="s">
        <v>24</v>
      </c>
      <c r="E13" s="54">
        <v>422</v>
      </c>
      <c r="F13" s="54">
        <v>0</v>
      </c>
      <c r="G13" s="54">
        <f t="shared" si="1"/>
        <v>422</v>
      </c>
      <c r="H13" s="54">
        <f t="shared" si="2"/>
        <v>464.20000000000005</v>
      </c>
      <c r="I13" s="53">
        <v>3500</v>
      </c>
      <c r="J13" s="55">
        <f t="shared" si="3"/>
        <v>1477000</v>
      </c>
      <c r="K13" s="56">
        <f t="shared" si="4"/>
        <v>1506540</v>
      </c>
      <c r="L13" s="57">
        <f t="shared" si="5"/>
        <v>3000</v>
      </c>
      <c r="M13" s="56">
        <f t="shared" si="6"/>
        <v>1021240.0000000001</v>
      </c>
      <c r="N13" s="22" t="s">
        <v>32</v>
      </c>
    </row>
    <row r="14" spans="1:17" x14ac:dyDescent="0.25">
      <c r="A14" s="53">
        <v>13</v>
      </c>
      <c r="B14" s="54">
        <v>201</v>
      </c>
      <c r="C14" s="54">
        <v>2</v>
      </c>
      <c r="D14" s="54" t="s">
        <v>24</v>
      </c>
      <c r="E14" s="54">
        <v>422</v>
      </c>
      <c r="F14" s="54">
        <v>0</v>
      </c>
      <c r="G14" s="54">
        <f t="shared" si="1"/>
        <v>422</v>
      </c>
      <c r="H14" s="54">
        <f t="shared" si="2"/>
        <v>464.20000000000005</v>
      </c>
      <c r="I14" s="53">
        <v>3500</v>
      </c>
      <c r="J14" s="55">
        <f t="shared" si="3"/>
        <v>1477000</v>
      </c>
      <c r="K14" s="56">
        <f t="shared" si="4"/>
        <v>1506540</v>
      </c>
      <c r="L14" s="57">
        <f t="shared" si="5"/>
        <v>3000</v>
      </c>
      <c r="M14" s="56">
        <f t="shared" si="6"/>
        <v>1021240.0000000001</v>
      </c>
      <c r="N14" s="22" t="s">
        <v>32</v>
      </c>
    </row>
    <row r="15" spans="1:17" x14ac:dyDescent="0.25">
      <c r="A15" s="53">
        <v>14</v>
      </c>
      <c r="B15" s="54">
        <v>202</v>
      </c>
      <c r="C15" s="54">
        <v>2</v>
      </c>
      <c r="D15" s="54" t="s">
        <v>24</v>
      </c>
      <c r="E15" s="54">
        <v>418</v>
      </c>
      <c r="F15" s="54">
        <v>0</v>
      </c>
      <c r="G15" s="54">
        <f t="shared" si="1"/>
        <v>418</v>
      </c>
      <c r="H15" s="54">
        <f t="shared" si="2"/>
        <v>459.8</v>
      </c>
      <c r="I15" s="53">
        <v>3500</v>
      </c>
      <c r="J15" s="55">
        <f t="shared" si="3"/>
        <v>1463000</v>
      </c>
      <c r="K15" s="56">
        <f t="shared" si="4"/>
        <v>1492260</v>
      </c>
      <c r="L15" s="57">
        <f t="shared" si="5"/>
        <v>3000</v>
      </c>
      <c r="M15" s="56">
        <f t="shared" si="6"/>
        <v>1011560</v>
      </c>
      <c r="N15" s="22" t="s">
        <v>32</v>
      </c>
    </row>
    <row r="16" spans="1:17" x14ac:dyDescent="0.25">
      <c r="A16" s="53">
        <v>15</v>
      </c>
      <c r="B16" s="54">
        <v>203</v>
      </c>
      <c r="C16" s="54">
        <v>2</v>
      </c>
      <c r="D16" s="54" t="s">
        <v>13</v>
      </c>
      <c r="E16" s="54">
        <v>697</v>
      </c>
      <c r="F16" s="54">
        <v>56</v>
      </c>
      <c r="G16" s="54">
        <f t="shared" si="1"/>
        <v>753</v>
      </c>
      <c r="H16" s="54">
        <f t="shared" si="2"/>
        <v>828.30000000000007</v>
      </c>
      <c r="I16" s="53">
        <v>3500</v>
      </c>
      <c r="J16" s="55">
        <v>0</v>
      </c>
      <c r="K16" s="56">
        <f t="shared" si="4"/>
        <v>0</v>
      </c>
      <c r="L16" s="57">
        <f t="shared" si="5"/>
        <v>0</v>
      </c>
      <c r="M16" s="56">
        <f t="shared" si="6"/>
        <v>1822260.0000000002</v>
      </c>
      <c r="N16" s="22" t="s">
        <v>33</v>
      </c>
    </row>
    <row r="17" spans="1:16" x14ac:dyDescent="0.25">
      <c r="A17" s="53">
        <v>16</v>
      </c>
      <c r="B17" s="54">
        <v>204</v>
      </c>
      <c r="C17" s="54">
        <v>2</v>
      </c>
      <c r="D17" s="54" t="s">
        <v>13</v>
      </c>
      <c r="E17" s="54">
        <v>697</v>
      </c>
      <c r="F17" s="54">
        <v>56</v>
      </c>
      <c r="G17" s="54">
        <f t="shared" si="1"/>
        <v>753</v>
      </c>
      <c r="H17" s="54">
        <f t="shared" si="2"/>
        <v>828.30000000000007</v>
      </c>
      <c r="I17" s="53">
        <v>3500</v>
      </c>
      <c r="J17" s="55">
        <v>0</v>
      </c>
      <c r="K17" s="56">
        <f t="shared" si="4"/>
        <v>0</v>
      </c>
      <c r="L17" s="57">
        <f t="shared" si="5"/>
        <v>0</v>
      </c>
      <c r="M17" s="56">
        <f t="shared" si="6"/>
        <v>1822260.0000000002</v>
      </c>
      <c r="N17" s="22" t="s">
        <v>33</v>
      </c>
    </row>
    <row r="18" spans="1:16" x14ac:dyDescent="0.25">
      <c r="A18" s="53">
        <v>17</v>
      </c>
      <c r="B18" s="54">
        <v>205</v>
      </c>
      <c r="C18" s="54">
        <v>2</v>
      </c>
      <c r="D18" s="54" t="s">
        <v>24</v>
      </c>
      <c r="E18" s="54">
        <v>418</v>
      </c>
      <c r="F18" s="54">
        <v>0</v>
      </c>
      <c r="G18" s="54">
        <f t="shared" si="1"/>
        <v>418</v>
      </c>
      <c r="H18" s="54">
        <f t="shared" si="2"/>
        <v>459.8</v>
      </c>
      <c r="I18" s="53">
        <v>3500</v>
      </c>
      <c r="J18" s="55">
        <v>0</v>
      </c>
      <c r="K18" s="56">
        <f t="shared" si="4"/>
        <v>0</v>
      </c>
      <c r="L18" s="57">
        <f t="shared" si="5"/>
        <v>0</v>
      </c>
      <c r="M18" s="56">
        <f t="shared" si="6"/>
        <v>1011560</v>
      </c>
      <c r="N18" s="22" t="s">
        <v>33</v>
      </c>
    </row>
    <row r="19" spans="1:16" x14ac:dyDescent="0.25">
      <c r="A19" s="53">
        <v>18</v>
      </c>
      <c r="B19" s="54">
        <v>206</v>
      </c>
      <c r="C19" s="54">
        <v>2</v>
      </c>
      <c r="D19" s="54" t="s">
        <v>24</v>
      </c>
      <c r="E19" s="54">
        <v>418</v>
      </c>
      <c r="F19" s="54">
        <v>0</v>
      </c>
      <c r="G19" s="54">
        <f t="shared" si="1"/>
        <v>418</v>
      </c>
      <c r="H19" s="54">
        <f t="shared" si="2"/>
        <v>459.8</v>
      </c>
      <c r="I19" s="53">
        <v>3500</v>
      </c>
      <c r="J19" s="55">
        <v>0</v>
      </c>
      <c r="K19" s="56">
        <f t="shared" si="4"/>
        <v>0</v>
      </c>
      <c r="L19" s="57">
        <f t="shared" si="5"/>
        <v>0</v>
      </c>
      <c r="M19" s="56">
        <f t="shared" si="6"/>
        <v>1011560</v>
      </c>
      <c r="N19" s="22" t="s">
        <v>33</v>
      </c>
    </row>
    <row r="20" spans="1:16" x14ac:dyDescent="0.25">
      <c r="A20" s="53">
        <v>19</v>
      </c>
      <c r="B20" s="54">
        <v>207</v>
      </c>
      <c r="C20" s="54">
        <v>2</v>
      </c>
      <c r="D20" s="54" t="s">
        <v>24</v>
      </c>
      <c r="E20" s="54">
        <v>418</v>
      </c>
      <c r="F20" s="54">
        <v>0</v>
      </c>
      <c r="G20" s="54">
        <f t="shared" si="1"/>
        <v>418</v>
      </c>
      <c r="H20" s="54">
        <f t="shared" si="2"/>
        <v>459.8</v>
      </c>
      <c r="I20" s="53">
        <v>3500</v>
      </c>
      <c r="J20" s="55">
        <f t="shared" si="3"/>
        <v>1463000</v>
      </c>
      <c r="K20" s="56">
        <f t="shared" si="4"/>
        <v>1492260</v>
      </c>
      <c r="L20" s="57">
        <f t="shared" si="5"/>
        <v>3000</v>
      </c>
      <c r="M20" s="56">
        <f t="shared" si="6"/>
        <v>1011560</v>
      </c>
      <c r="N20" s="22" t="s">
        <v>32</v>
      </c>
    </row>
    <row r="21" spans="1:16" x14ac:dyDescent="0.25">
      <c r="A21" s="53">
        <v>20</v>
      </c>
      <c r="B21" s="54">
        <v>208</v>
      </c>
      <c r="C21" s="54">
        <v>2</v>
      </c>
      <c r="D21" s="54" t="s">
        <v>24</v>
      </c>
      <c r="E21" s="54">
        <v>418</v>
      </c>
      <c r="F21" s="54">
        <v>0</v>
      </c>
      <c r="G21" s="54">
        <f t="shared" si="1"/>
        <v>418</v>
      </c>
      <c r="H21" s="54">
        <f t="shared" si="2"/>
        <v>459.8</v>
      </c>
      <c r="I21" s="53">
        <v>3500</v>
      </c>
      <c r="J21" s="55">
        <f t="shared" si="3"/>
        <v>1463000</v>
      </c>
      <c r="K21" s="56">
        <f t="shared" si="4"/>
        <v>1492260</v>
      </c>
      <c r="L21" s="57">
        <f t="shared" si="5"/>
        <v>3000</v>
      </c>
      <c r="M21" s="56">
        <f t="shared" si="6"/>
        <v>1011560</v>
      </c>
      <c r="N21" s="22" t="s">
        <v>32</v>
      </c>
    </row>
    <row r="22" spans="1:16" x14ac:dyDescent="0.25">
      <c r="A22" s="53">
        <v>21</v>
      </c>
      <c r="B22" s="54">
        <v>209</v>
      </c>
      <c r="C22" s="54">
        <v>2</v>
      </c>
      <c r="D22" s="54" t="s">
        <v>13</v>
      </c>
      <c r="E22" s="54">
        <v>697</v>
      </c>
      <c r="F22" s="54">
        <v>56</v>
      </c>
      <c r="G22" s="54">
        <f t="shared" si="1"/>
        <v>753</v>
      </c>
      <c r="H22" s="54">
        <f t="shared" si="2"/>
        <v>828.30000000000007</v>
      </c>
      <c r="I22" s="53">
        <v>3500</v>
      </c>
      <c r="J22" s="55">
        <f t="shared" si="3"/>
        <v>2635500</v>
      </c>
      <c r="K22" s="56">
        <f t="shared" si="4"/>
        <v>2688210</v>
      </c>
      <c r="L22" s="57">
        <f t="shared" si="5"/>
        <v>5500</v>
      </c>
      <c r="M22" s="56">
        <f t="shared" si="6"/>
        <v>1822260.0000000002</v>
      </c>
      <c r="N22" s="22" t="s">
        <v>32</v>
      </c>
    </row>
    <row r="23" spans="1:16" x14ac:dyDescent="0.25">
      <c r="A23" s="53">
        <v>22</v>
      </c>
      <c r="B23" s="54">
        <v>210</v>
      </c>
      <c r="C23" s="54">
        <v>2</v>
      </c>
      <c r="D23" s="54" t="s">
        <v>13</v>
      </c>
      <c r="E23" s="54">
        <v>697</v>
      </c>
      <c r="F23" s="54">
        <v>56</v>
      </c>
      <c r="G23" s="54">
        <f t="shared" si="1"/>
        <v>753</v>
      </c>
      <c r="H23" s="54">
        <f t="shared" si="2"/>
        <v>828.30000000000007</v>
      </c>
      <c r="I23" s="53">
        <v>3500</v>
      </c>
      <c r="J23" s="55">
        <f t="shared" si="3"/>
        <v>2635500</v>
      </c>
      <c r="K23" s="56">
        <f t="shared" si="4"/>
        <v>2688210</v>
      </c>
      <c r="L23" s="57">
        <f t="shared" si="5"/>
        <v>5500</v>
      </c>
      <c r="M23" s="56">
        <f t="shared" si="6"/>
        <v>1822260.0000000002</v>
      </c>
      <c r="N23" s="22" t="s">
        <v>32</v>
      </c>
    </row>
    <row r="24" spans="1:16" x14ac:dyDescent="0.25">
      <c r="A24" s="53">
        <v>23</v>
      </c>
      <c r="B24" s="54">
        <v>211</v>
      </c>
      <c r="C24" s="54">
        <v>2</v>
      </c>
      <c r="D24" s="54" t="s">
        <v>24</v>
      </c>
      <c r="E24" s="54">
        <v>418</v>
      </c>
      <c r="F24" s="54">
        <v>0</v>
      </c>
      <c r="G24" s="54">
        <f t="shared" si="1"/>
        <v>418</v>
      </c>
      <c r="H24" s="54">
        <f t="shared" si="2"/>
        <v>459.8</v>
      </c>
      <c r="I24" s="53">
        <v>3500</v>
      </c>
      <c r="J24" s="55">
        <f t="shared" si="3"/>
        <v>1463000</v>
      </c>
      <c r="K24" s="56">
        <f t="shared" si="4"/>
        <v>1492260</v>
      </c>
      <c r="L24" s="57">
        <f t="shared" si="5"/>
        <v>3000</v>
      </c>
      <c r="M24" s="56">
        <f t="shared" si="6"/>
        <v>1011560</v>
      </c>
      <c r="N24" s="22" t="s">
        <v>32</v>
      </c>
    </row>
    <row r="25" spans="1:16" x14ac:dyDescent="0.25">
      <c r="A25" s="53">
        <v>24</v>
      </c>
      <c r="B25" s="54">
        <v>212</v>
      </c>
      <c r="C25" s="54">
        <v>2</v>
      </c>
      <c r="D25" s="54" t="s">
        <v>24</v>
      </c>
      <c r="E25" s="54">
        <v>422</v>
      </c>
      <c r="F25" s="54">
        <v>0</v>
      </c>
      <c r="G25" s="54">
        <f t="shared" si="1"/>
        <v>422</v>
      </c>
      <c r="H25" s="54">
        <f t="shared" si="2"/>
        <v>464.20000000000005</v>
      </c>
      <c r="I25" s="53">
        <v>3500</v>
      </c>
      <c r="J25" s="55">
        <f t="shared" si="3"/>
        <v>1477000</v>
      </c>
      <c r="K25" s="56">
        <f t="shared" si="4"/>
        <v>1506540</v>
      </c>
      <c r="L25" s="57">
        <f t="shared" si="5"/>
        <v>3000</v>
      </c>
      <c r="M25" s="56">
        <f t="shared" si="6"/>
        <v>1021240.0000000001</v>
      </c>
      <c r="N25" s="22" t="s">
        <v>32</v>
      </c>
    </row>
    <row r="26" spans="1:16" x14ac:dyDescent="0.25">
      <c r="A26" s="53">
        <v>25</v>
      </c>
      <c r="B26" s="54">
        <v>301</v>
      </c>
      <c r="C26" s="54">
        <v>3</v>
      </c>
      <c r="D26" s="54" t="s">
        <v>24</v>
      </c>
      <c r="E26" s="54">
        <v>422</v>
      </c>
      <c r="F26" s="54">
        <v>0</v>
      </c>
      <c r="G26" s="54">
        <f t="shared" si="1"/>
        <v>422</v>
      </c>
      <c r="H26" s="54">
        <f t="shared" si="2"/>
        <v>464.20000000000005</v>
      </c>
      <c r="I26" s="53">
        <v>3500</v>
      </c>
      <c r="J26" s="55">
        <f t="shared" si="3"/>
        <v>1477000</v>
      </c>
      <c r="K26" s="56">
        <f t="shared" si="4"/>
        <v>1506540</v>
      </c>
      <c r="L26" s="57">
        <f t="shared" si="5"/>
        <v>3000</v>
      </c>
      <c r="M26" s="56">
        <f t="shared" si="6"/>
        <v>1021240.0000000001</v>
      </c>
      <c r="N26" s="22" t="s">
        <v>32</v>
      </c>
    </row>
    <row r="27" spans="1:16" x14ac:dyDescent="0.25">
      <c r="A27" s="53">
        <v>26</v>
      </c>
      <c r="B27" s="54">
        <v>302</v>
      </c>
      <c r="C27" s="54">
        <v>3</v>
      </c>
      <c r="D27" s="54" t="s">
        <v>24</v>
      </c>
      <c r="E27" s="54">
        <v>418</v>
      </c>
      <c r="F27" s="54">
        <v>0</v>
      </c>
      <c r="G27" s="54">
        <f t="shared" si="1"/>
        <v>418</v>
      </c>
      <c r="H27" s="54">
        <f t="shared" si="2"/>
        <v>459.8</v>
      </c>
      <c r="I27" s="53">
        <v>3500</v>
      </c>
      <c r="J27" s="55">
        <f t="shared" si="3"/>
        <v>1463000</v>
      </c>
      <c r="K27" s="56">
        <f t="shared" si="4"/>
        <v>1492260</v>
      </c>
      <c r="L27" s="57">
        <f t="shared" si="5"/>
        <v>3000</v>
      </c>
      <c r="M27" s="56">
        <f t="shared" si="6"/>
        <v>1011560</v>
      </c>
      <c r="N27" s="22" t="s">
        <v>32</v>
      </c>
    </row>
    <row r="28" spans="1:16" x14ac:dyDescent="0.25">
      <c r="A28" s="53">
        <v>27</v>
      </c>
      <c r="B28" s="54">
        <v>303</v>
      </c>
      <c r="C28" s="54">
        <v>3</v>
      </c>
      <c r="D28" s="54" t="s">
        <v>13</v>
      </c>
      <c r="E28" s="54">
        <v>697</v>
      </c>
      <c r="F28" s="54">
        <v>56</v>
      </c>
      <c r="G28" s="54">
        <f t="shared" si="1"/>
        <v>753</v>
      </c>
      <c r="H28" s="54">
        <f t="shared" si="2"/>
        <v>828.30000000000007</v>
      </c>
      <c r="I28" s="53">
        <v>3500</v>
      </c>
      <c r="J28" s="55">
        <f t="shared" si="3"/>
        <v>2635500</v>
      </c>
      <c r="K28" s="56">
        <f t="shared" si="4"/>
        <v>2688210</v>
      </c>
      <c r="L28" s="57">
        <f t="shared" si="5"/>
        <v>5500</v>
      </c>
      <c r="M28" s="56">
        <f t="shared" si="6"/>
        <v>1822260.0000000002</v>
      </c>
      <c r="N28" s="22" t="s">
        <v>32</v>
      </c>
    </row>
    <row r="29" spans="1:16" s="2" customFormat="1" x14ac:dyDescent="0.25">
      <c r="A29" s="53">
        <v>28</v>
      </c>
      <c r="B29" s="54">
        <v>304</v>
      </c>
      <c r="C29" s="54">
        <v>3</v>
      </c>
      <c r="D29" s="54" t="s">
        <v>13</v>
      </c>
      <c r="E29" s="54">
        <v>697</v>
      </c>
      <c r="F29" s="54">
        <v>56</v>
      </c>
      <c r="G29" s="54">
        <f t="shared" si="1"/>
        <v>753</v>
      </c>
      <c r="H29" s="54">
        <f t="shared" si="2"/>
        <v>828.30000000000007</v>
      </c>
      <c r="I29" s="53">
        <v>3500</v>
      </c>
      <c r="J29" s="55">
        <v>0</v>
      </c>
      <c r="K29" s="56">
        <f t="shared" si="4"/>
        <v>0</v>
      </c>
      <c r="L29" s="57">
        <f t="shared" si="5"/>
        <v>0</v>
      </c>
      <c r="M29" s="56">
        <f t="shared" si="6"/>
        <v>1822260.0000000002</v>
      </c>
      <c r="N29" s="22" t="s">
        <v>33</v>
      </c>
      <c r="P29"/>
    </row>
    <row r="30" spans="1:16" s="2" customFormat="1" x14ac:dyDescent="0.25">
      <c r="A30" s="53">
        <v>29</v>
      </c>
      <c r="B30" s="54">
        <v>305</v>
      </c>
      <c r="C30" s="54">
        <v>3</v>
      </c>
      <c r="D30" s="54" t="s">
        <v>24</v>
      </c>
      <c r="E30" s="54">
        <v>418</v>
      </c>
      <c r="F30" s="54">
        <v>0</v>
      </c>
      <c r="G30" s="54">
        <f t="shared" si="1"/>
        <v>418</v>
      </c>
      <c r="H30" s="54">
        <f t="shared" si="2"/>
        <v>459.8</v>
      </c>
      <c r="I30" s="53">
        <v>3500</v>
      </c>
      <c r="J30" s="55">
        <v>0</v>
      </c>
      <c r="K30" s="56">
        <f t="shared" si="4"/>
        <v>0</v>
      </c>
      <c r="L30" s="57">
        <f t="shared" si="5"/>
        <v>0</v>
      </c>
      <c r="M30" s="56">
        <f t="shared" si="6"/>
        <v>1011560</v>
      </c>
      <c r="N30" s="22" t="s">
        <v>33</v>
      </c>
      <c r="P30"/>
    </row>
    <row r="31" spans="1:16" s="2" customFormat="1" x14ac:dyDescent="0.25">
      <c r="A31" s="53">
        <v>30</v>
      </c>
      <c r="B31" s="54">
        <v>306</v>
      </c>
      <c r="C31" s="54">
        <v>3</v>
      </c>
      <c r="D31" s="54" t="s">
        <v>24</v>
      </c>
      <c r="E31" s="54">
        <v>418</v>
      </c>
      <c r="F31" s="54">
        <v>0</v>
      </c>
      <c r="G31" s="54">
        <f t="shared" si="1"/>
        <v>418</v>
      </c>
      <c r="H31" s="54">
        <f t="shared" si="2"/>
        <v>459.8</v>
      </c>
      <c r="I31" s="53">
        <v>3500</v>
      </c>
      <c r="J31" s="55">
        <v>0</v>
      </c>
      <c r="K31" s="56">
        <f t="shared" si="4"/>
        <v>0</v>
      </c>
      <c r="L31" s="57">
        <f t="shared" si="5"/>
        <v>0</v>
      </c>
      <c r="M31" s="56">
        <f t="shared" si="6"/>
        <v>1011560</v>
      </c>
      <c r="N31" s="22" t="s">
        <v>33</v>
      </c>
      <c r="P31"/>
    </row>
    <row r="32" spans="1:16" s="2" customFormat="1" x14ac:dyDescent="0.25">
      <c r="A32" s="53">
        <v>31</v>
      </c>
      <c r="B32" s="54">
        <v>307</v>
      </c>
      <c r="C32" s="54">
        <v>3</v>
      </c>
      <c r="D32" s="54" t="s">
        <v>24</v>
      </c>
      <c r="E32" s="54">
        <v>418</v>
      </c>
      <c r="F32" s="54">
        <v>0</v>
      </c>
      <c r="G32" s="54">
        <f t="shared" si="1"/>
        <v>418</v>
      </c>
      <c r="H32" s="54">
        <f t="shared" si="2"/>
        <v>459.8</v>
      </c>
      <c r="I32" s="53">
        <v>3500</v>
      </c>
      <c r="J32" s="55">
        <f t="shared" si="3"/>
        <v>1463000</v>
      </c>
      <c r="K32" s="56">
        <f t="shared" si="4"/>
        <v>1492260</v>
      </c>
      <c r="L32" s="57">
        <f t="shared" si="5"/>
        <v>3000</v>
      </c>
      <c r="M32" s="56">
        <f t="shared" si="6"/>
        <v>1011560</v>
      </c>
      <c r="N32" s="22" t="s">
        <v>32</v>
      </c>
      <c r="P32"/>
    </row>
    <row r="33" spans="1:16" s="2" customFormat="1" x14ac:dyDescent="0.25">
      <c r="A33" s="53">
        <v>32</v>
      </c>
      <c r="B33" s="54">
        <v>308</v>
      </c>
      <c r="C33" s="54">
        <v>3</v>
      </c>
      <c r="D33" s="54" t="s">
        <v>24</v>
      </c>
      <c r="E33" s="54">
        <v>418</v>
      </c>
      <c r="F33" s="54">
        <v>0</v>
      </c>
      <c r="G33" s="54">
        <f t="shared" si="1"/>
        <v>418</v>
      </c>
      <c r="H33" s="54">
        <f t="shared" si="2"/>
        <v>459.8</v>
      </c>
      <c r="I33" s="53">
        <v>3500</v>
      </c>
      <c r="J33" s="55">
        <f t="shared" si="3"/>
        <v>1463000</v>
      </c>
      <c r="K33" s="56">
        <f t="shared" si="4"/>
        <v>1492260</v>
      </c>
      <c r="L33" s="57">
        <f t="shared" si="5"/>
        <v>3000</v>
      </c>
      <c r="M33" s="56">
        <f t="shared" si="6"/>
        <v>1011560</v>
      </c>
      <c r="N33" s="22" t="s">
        <v>32</v>
      </c>
      <c r="P33"/>
    </row>
    <row r="34" spans="1:16" s="2" customFormat="1" x14ac:dyDescent="0.25">
      <c r="A34" s="53">
        <v>33</v>
      </c>
      <c r="B34" s="54">
        <v>309</v>
      </c>
      <c r="C34" s="54">
        <v>3</v>
      </c>
      <c r="D34" s="54" t="s">
        <v>13</v>
      </c>
      <c r="E34" s="54">
        <v>697</v>
      </c>
      <c r="F34" s="54">
        <v>56</v>
      </c>
      <c r="G34" s="54">
        <f t="shared" si="1"/>
        <v>753</v>
      </c>
      <c r="H34" s="54">
        <f t="shared" si="2"/>
        <v>828.30000000000007</v>
      </c>
      <c r="I34" s="53">
        <v>3500</v>
      </c>
      <c r="J34" s="55">
        <f t="shared" si="3"/>
        <v>2635500</v>
      </c>
      <c r="K34" s="56">
        <f t="shared" si="4"/>
        <v>2688210</v>
      </c>
      <c r="L34" s="57">
        <f t="shared" si="5"/>
        <v>5500</v>
      </c>
      <c r="M34" s="56">
        <f t="shared" si="6"/>
        <v>1822260.0000000002</v>
      </c>
      <c r="N34" s="22" t="s">
        <v>32</v>
      </c>
      <c r="P34"/>
    </row>
    <row r="35" spans="1:16" s="2" customFormat="1" x14ac:dyDescent="0.25">
      <c r="A35" s="53">
        <v>34</v>
      </c>
      <c r="B35" s="54">
        <v>310</v>
      </c>
      <c r="C35" s="54">
        <v>3</v>
      </c>
      <c r="D35" s="54" t="s">
        <v>13</v>
      </c>
      <c r="E35" s="54">
        <v>697</v>
      </c>
      <c r="F35" s="54">
        <v>56</v>
      </c>
      <c r="G35" s="54">
        <f t="shared" si="1"/>
        <v>753</v>
      </c>
      <c r="H35" s="54">
        <f t="shared" si="2"/>
        <v>828.30000000000007</v>
      </c>
      <c r="I35" s="53">
        <v>3500</v>
      </c>
      <c r="J35" s="55">
        <f t="shared" si="3"/>
        <v>2635500</v>
      </c>
      <c r="K35" s="56">
        <f t="shared" si="4"/>
        <v>2688210</v>
      </c>
      <c r="L35" s="57">
        <f t="shared" si="5"/>
        <v>5500</v>
      </c>
      <c r="M35" s="56">
        <f t="shared" si="6"/>
        <v>1822260.0000000002</v>
      </c>
      <c r="N35" s="22" t="s">
        <v>32</v>
      </c>
      <c r="P35"/>
    </row>
    <row r="36" spans="1:16" s="2" customFormat="1" x14ac:dyDescent="0.25">
      <c r="A36" s="53">
        <v>35</v>
      </c>
      <c r="B36" s="54">
        <v>311</v>
      </c>
      <c r="C36" s="54">
        <v>3</v>
      </c>
      <c r="D36" s="54" t="s">
        <v>24</v>
      </c>
      <c r="E36" s="54">
        <v>418</v>
      </c>
      <c r="F36" s="54">
        <v>0</v>
      </c>
      <c r="G36" s="54">
        <f t="shared" si="1"/>
        <v>418</v>
      </c>
      <c r="H36" s="54">
        <f t="shared" si="2"/>
        <v>459.8</v>
      </c>
      <c r="I36" s="53">
        <v>3500</v>
      </c>
      <c r="J36" s="55">
        <f t="shared" si="3"/>
        <v>1463000</v>
      </c>
      <c r="K36" s="56">
        <f t="shared" si="4"/>
        <v>1492260</v>
      </c>
      <c r="L36" s="57">
        <f t="shared" si="5"/>
        <v>3000</v>
      </c>
      <c r="M36" s="56">
        <f t="shared" si="6"/>
        <v>1011560</v>
      </c>
      <c r="N36" s="22" t="s">
        <v>32</v>
      </c>
      <c r="P36"/>
    </row>
    <row r="37" spans="1:16" s="2" customFormat="1" x14ac:dyDescent="0.25">
      <c r="A37" s="53">
        <v>36</v>
      </c>
      <c r="B37" s="54">
        <v>312</v>
      </c>
      <c r="C37" s="54">
        <v>3</v>
      </c>
      <c r="D37" s="54" t="s">
        <v>24</v>
      </c>
      <c r="E37" s="54">
        <v>422</v>
      </c>
      <c r="F37" s="54">
        <v>0</v>
      </c>
      <c r="G37" s="54">
        <f t="shared" si="1"/>
        <v>422</v>
      </c>
      <c r="H37" s="54">
        <f t="shared" si="2"/>
        <v>464.20000000000005</v>
      </c>
      <c r="I37" s="53">
        <v>3500</v>
      </c>
      <c r="J37" s="55">
        <f t="shared" si="3"/>
        <v>1477000</v>
      </c>
      <c r="K37" s="56">
        <f t="shared" si="4"/>
        <v>1506540</v>
      </c>
      <c r="L37" s="57">
        <f t="shared" si="5"/>
        <v>3000</v>
      </c>
      <c r="M37" s="56">
        <f t="shared" si="6"/>
        <v>1021240.0000000001</v>
      </c>
      <c r="N37" s="22" t="s">
        <v>32</v>
      </c>
      <c r="P37"/>
    </row>
    <row r="38" spans="1:16" s="2" customFormat="1" x14ac:dyDescent="0.25">
      <c r="A38" s="53">
        <v>37</v>
      </c>
      <c r="B38" s="54">
        <v>401</v>
      </c>
      <c r="C38" s="54">
        <v>4</v>
      </c>
      <c r="D38" s="54" t="s">
        <v>24</v>
      </c>
      <c r="E38" s="54">
        <v>422</v>
      </c>
      <c r="F38" s="54">
        <v>0</v>
      </c>
      <c r="G38" s="54">
        <f t="shared" si="1"/>
        <v>422</v>
      </c>
      <c r="H38" s="54">
        <f t="shared" si="2"/>
        <v>464.20000000000005</v>
      </c>
      <c r="I38" s="53">
        <v>3500</v>
      </c>
      <c r="J38" s="55">
        <f t="shared" si="3"/>
        <v>1477000</v>
      </c>
      <c r="K38" s="56">
        <f t="shared" si="4"/>
        <v>1506540</v>
      </c>
      <c r="L38" s="57">
        <f t="shared" si="5"/>
        <v>3000</v>
      </c>
      <c r="M38" s="56">
        <f t="shared" si="6"/>
        <v>1021240.0000000001</v>
      </c>
      <c r="N38" s="22" t="s">
        <v>32</v>
      </c>
      <c r="P38"/>
    </row>
    <row r="39" spans="1:16" s="2" customFormat="1" x14ac:dyDescent="0.25">
      <c r="A39" s="53">
        <v>38</v>
      </c>
      <c r="B39" s="54">
        <v>402</v>
      </c>
      <c r="C39" s="54">
        <v>4</v>
      </c>
      <c r="D39" s="54" t="s">
        <v>24</v>
      </c>
      <c r="E39" s="54">
        <v>418</v>
      </c>
      <c r="F39" s="54">
        <v>0</v>
      </c>
      <c r="G39" s="54">
        <f t="shared" si="1"/>
        <v>418</v>
      </c>
      <c r="H39" s="54">
        <f t="shared" si="2"/>
        <v>459.8</v>
      </c>
      <c r="I39" s="53">
        <v>3500</v>
      </c>
      <c r="J39" s="55">
        <f t="shared" si="3"/>
        <v>1463000</v>
      </c>
      <c r="K39" s="56">
        <f t="shared" si="4"/>
        <v>1492260</v>
      </c>
      <c r="L39" s="57">
        <f t="shared" si="5"/>
        <v>3000</v>
      </c>
      <c r="M39" s="56">
        <f t="shared" si="6"/>
        <v>1011560</v>
      </c>
      <c r="N39" s="22" t="s">
        <v>32</v>
      </c>
      <c r="P39"/>
    </row>
    <row r="40" spans="1:16" s="2" customFormat="1" x14ac:dyDescent="0.25">
      <c r="A40" s="53">
        <v>39</v>
      </c>
      <c r="B40" s="54">
        <v>403</v>
      </c>
      <c r="C40" s="54">
        <v>4</v>
      </c>
      <c r="D40" s="54" t="s">
        <v>13</v>
      </c>
      <c r="E40" s="54">
        <v>697</v>
      </c>
      <c r="F40" s="54">
        <v>56</v>
      </c>
      <c r="G40" s="54">
        <f t="shared" si="1"/>
        <v>753</v>
      </c>
      <c r="H40" s="54">
        <f t="shared" si="2"/>
        <v>828.30000000000007</v>
      </c>
      <c r="I40" s="53">
        <v>3500</v>
      </c>
      <c r="J40" s="55">
        <f t="shared" si="3"/>
        <v>2635500</v>
      </c>
      <c r="K40" s="56">
        <f t="shared" si="4"/>
        <v>2688210</v>
      </c>
      <c r="L40" s="57">
        <f t="shared" si="5"/>
        <v>5500</v>
      </c>
      <c r="M40" s="56">
        <f t="shared" si="6"/>
        <v>1822260.0000000002</v>
      </c>
      <c r="N40" s="22" t="s">
        <v>32</v>
      </c>
      <c r="P40"/>
    </row>
    <row r="41" spans="1:16" s="2" customFormat="1" x14ac:dyDescent="0.25">
      <c r="A41" s="53">
        <v>40</v>
      </c>
      <c r="B41" s="54">
        <v>404</v>
      </c>
      <c r="C41" s="54">
        <v>4</v>
      </c>
      <c r="D41" s="54" t="s">
        <v>13</v>
      </c>
      <c r="E41" s="54">
        <v>697</v>
      </c>
      <c r="F41" s="54">
        <v>56</v>
      </c>
      <c r="G41" s="54">
        <f t="shared" si="1"/>
        <v>753</v>
      </c>
      <c r="H41" s="54">
        <f t="shared" si="2"/>
        <v>828.30000000000007</v>
      </c>
      <c r="I41" s="53">
        <v>3500</v>
      </c>
      <c r="J41" s="55">
        <v>0</v>
      </c>
      <c r="K41" s="56">
        <f t="shared" si="4"/>
        <v>0</v>
      </c>
      <c r="L41" s="57">
        <f t="shared" si="5"/>
        <v>0</v>
      </c>
      <c r="M41" s="56">
        <f t="shared" si="6"/>
        <v>1822260.0000000002</v>
      </c>
      <c r="N41" s="22" t="s">
        <v>33</v>
      </c>
      <c r="P41"/>
    </row>
    <row r="42" spans="1:16" s="2" customFormat="1" x14ac:dyDescent="0.25">
      <c r="A42" s="53">
        <v>41</v>
      </c>
      <c r="B42" s="54">
        <v>405</v>
      </c>
      <c r="C42" s="54">
        <v>4</v>
      </c>
      <c r="D42" s="54" t="s">
        <v>24</v>
      </c>
      <c r="E42" s="54">
        <v>418</v>
      </c>
      <c r="F42" s="54">
        <v>0</v>
      </c>
      <c r="G42" s="54">
        <f t="shared" si="1"/>
        <v>418</v>
      </c>
      <c r="H42" s="54">
        <f t="shared" si="2"/>
        <v>459.8</v>
      </c>
      <c r="I42" s="53">
        <v>3500</v>
      </c>
      <c r="J42" s="55">
        <v>0</v>
      </c>
      <c r="K42" s="56">
        <f t="shared" si="4"/>
        <v>0</v>
      </c>
      <c r="L42" s="57">
        <f t="shared" si="5"/>
        <v>0</v>
      </c>
      <c r="M42" s="56">
        <f t="shared" si="6"/>
        <v>1011560</v>
      </c>
      <c r="N42" s="22" t="s">
        <v>33</v>
      </c>
      <c r="P42"/>
    </row>
    <row r="43" spans="1:16" s="2" customFormat="1" x14ac:dyDescent="0.25">
      <c r="A43" s="53">
        <v>42</v>
      </c>
      <c r="B43" s="54">
        <v>406</v>
      </c>
      <c r="C43" s="54">
        <v>4</v>
      </c>
      <c r="D43" s="54" t="s">
        <v>24</v>
      </c>
      <c r="E43" s="54">
        <v>418</v>
      </c>
      <c r="F43" s="54">
        <v>0</v>
      </c>
      <c r="G43" s="54">
        <f t="shared" si="1"/>
        <v>418</v>
      </c>
      <c r="H43" s="54">
        <f t="shared" si="2"/>
        <v>459.8</v>
      </c>
      <c r="I43" s="53">
        <v>3500</v>
      </c>
      <c r="J43" s="55">
        <v>0</v>
      </c>
      <c r="K43" s="56">
        <f t="shared" si="4"/>
        <v>0</v>
      </c>
      <c r="L43" s="57">
        <f t="shared" si="5"/>
        <v>0</v>
      </c>
      <c r="M43" s="56">
        <f t="shared" si="6"/>
        <v>1011560</v>
      </c>
      <c r="N43" s="22" t="s">
        <v>33</v>
      </c>
      <c r="P43"/>
    </row>
    <row r="44" spans="1:16" s="2" customFormat="1" x14ac:dyDescent="0.25">
      <c r="A44" s="53">
        <v>43</v>
      </c>
      <c r="B44" s="54">
        <v>407</v>
      </c>
      <c r="C44" s="54">
        <v>4</v>
      </c>
      <c r="D44" s="54" t="s">
        <v>24</v>
      </c>
      <c r="E44" s="54">
        <v>418</v>
      </c>
      <c r="F44" s="54">
        <v>0</v>
      </c>
      <c r="G44" s="54">
        <f t="shared" si="1"/>
        <v>418</v>
      </c>
      <c r="H44" s="54">
        <f t="shared" si="2"/>
        <v>459.8</v>
      </c>
      <c r="I44" s="53">
        <v>3500</v>
      </c>
      <c r="J44" s="55">
        <f t="shared" si="3"/>
        <v>1463000</v>
      </c>
      <c r="K44" s="56">
        <f t="shared" si="4"/>
        <v>1492260</v>
      </c>
      <c r="L44" s="57">
        <f t="shared" si="5"/>
        <v>3000</v>
      </c>
      <c r="M44" s="56">
        <f t="shared" si="6"/>
        <v>1011560</v>
      </c>
      <c r="N44" s="22" t="s">
        <v>32</v>
      </c>
      <c r="P44"/>
    </row>
    <row r="45" spans="1:16" s="2" customFormat="1" x14ac:dyDescent="0.25">
      <c r="A45" s="53">
        <v>44</v>
      </c>
      <c r="B45" s="54">
        <v>408</v>
      </c>
      <c r="C45" s="54">
        <v>4</v>
      </c>
      <c r="D45" s="54" t="s">
        <v>24</v>
      </c>
      <c r="E45" s="54">
        <v>418</v>
      </c>
      <c r="F45" s="54">
        <v>0</v>
      </c>
      <c r="G45" s="54">
        <f t="shared" si="1"/>
        <v>418</v>
      </c>
      <c r="H45" s="54">
        <f t="shared" si="2"/>
        <v>459.8</v>
      </c>
      <c r="I45" s="53">
        <v>3500</v>
      </c>
      <c r="J45" s="55">
        <f t="shared" si="3"/>
        <v>1463000</v>
      </c>
      <c r="K45" s="56">
        <f t="shared" si="4"/>
        <v>1492260</v>
      </c>
      <c r="L45" s="57">
        <f t="shared" si="5"/>
        <v>3000</v>
      </c>
      <c r="M45" s="56">
        <f t="shared" si="6"/>
        <v>1011560</v>
      </c>
      <c r="N45" s="22" t="s">
        <v>32</v>
      </c>
      <c r="P45"/>
    </row>
    <row r="46" spans="1:16" s="2" customFormat="1" x14ac:dyDescent="0.25">
      <c r="A46" s="53">
        <v>45</v>
      </c>
      <c r="B46" s="54">
        <v>409</v>
      </c>
      <c r="C46" s="54">
        <v>4</v>
      </c>
      <c r="D46" s="54" t="s">
        <v>13</v>
      </c>
      <c r="E46" s="54">
        <v>697</v>
      </c>
      <c r="F46" s="54">
        <v>56</v>
      </c>
      <c r="G46" s="54">
        <f t="shared" si="1"/>
        <v>753</v>
      </c>
      <c r="H46" s="54">
        <f t="shared" si="2"/>
        <v>828.30000000000007</v>
      </c>
      <c r="I46" s="53">
        <v>3500</v>
      </c>
      <c r="J46" s="55">
        <f t="shared" si="3"/>
        <v>2635500</v>
      </c>
      <c r="K46" s="56">
        <f t="shared" si="4"/>
        <v>2688210</v>
      </c>
      <c r="L46" s="57">
        <f t="shared" si="5"/>
        <v>5500</v>
      </c>
      <c r="M46" s="56">
        <f t="shared" si="6"/>
        <v>1822260.0000000002</v>
      </c>
      <c r="N46" s="22" t="s">
        <v>32</v>
      </c>
      <c r="P46"/>
    </row>
    <row r="47" spans="1:16" s="2" customFormat="1" x14ac:dyDescent="0.25">
      <c r="A47" s="53">
        <v>46</v>
      </c>
      <c r="B47" s="54">
        <v>410</v>
      </c>
      <c r="C47" s="54">
        <v>4</v>
      </c>
      <c r="D47" s="54" t="s">
        <v>13</v>
      </c>
      <c r="E47" s="54">
        <v>697</v>
      </c>
      <c r="F47" s="54">
        <v>56</v>
      </c>
      <c r="G47" s="54">
        <f t="shared" si="1"/>
        <v>753</v>
      </c>
      <c r="H47" s="54">
        <f t="shared" si="2"/>
        <v>828.30000000000007</v>
      </c>
      <c r="I47" s="53">
        <v>3500</v>
      </c>
      <c r="J47" s="55">
        <f t="shared" si="3"/>
        <v>2635500</v>
      </c>
      <c r="K47" s="56">
        <f t="shared" si="4"/>
        <v>2688210</v>
      </c>
      <c r="L47" s="57">
        <f t="shared" si="5"/>
        <v>5500</v>
      </c>
      <c r="M47" s="56">
        <f t="shared" si="6"/>
        <v>1822260.0000000002</v>
      </c>
      <c r="N47" s="22" t="s">
        <v>32</v>
      </c>
      <c r="P47"/>
    </row>
    <row r="48" spans="1:16" s="2" customFormat="1" x14ac:dyDescent="0.25">
      <c r="A48" s="53">
        <v>47</v>
      </c>
      <c r="B48" s="54">
        <v>411</v>
      </c>
      <c r="C48" s="54">
        <v>4</v>
      </c>
      <c r="D48" s="54" t="s">
        <v>24</v>
      </c>
      <c r="E48" s="54">
        <v>418</v>
      </c>
      <c r="F48" s="54">
        <v>0</v>
      </c>
      <c r="G48" s="54">
        <f t="shared" si="1"/>
        <v>418</v>
      </c>
      <c r="H48" s="54">
        <f t="shared" si="2"/>
        <v>459.8</v>
      </c>
      <c r="I48" s="53">
        <v>3500</v>
      </c>
      <c r="J48" s="55">
        <f t="shared" si="3"/>
        <v>1463000</v>
      </c>
      <c r="K48" s="56">
        <f t="shared" si="4"/>
        <v>1492260</v>
      </c>
      <c r="L48" s="57">
        <f t="shared" si="5"/>
        <v>3000</v>
      </c>
      <c r="M48" s="56">
        <f t="shared" si="6"/>
        <v>1011560</v>
      </c>
      <c r="N48" s="22" t="s">
        <v>32</v>
      </c>
      <c r="P48"/>
    </row>
    <row r="49" spans="1:16" s="2" customFormat="1" x14ac:dyDescent="0.25">
      <c r="A49" s="53">
        <v>48</v>
      </c>
      <c r="B49" s="54">
        <v>412</v>
      </c>
      <c r="C49" s="54">
        <v>4</v>
      </c>
      <c r="D49" s="54" t="s">
        <v>24</v>
      </c>
      <c r="E49" s="54">
        <v>422</v>
      </c>
      <c r="F49" s="54">
        <v>0</v>
      </c>
      <c r="G49" s="54">
        <f t="shared" si="1"/>
        <v>422</v>
      </c>
      <c r="H49" s="54">
        <f t="shared" si="2"/>
        <v>464.20000000000005</v>
      </c>
      <c r="I49" s="53">
        <v>3500</v>
      </c>
      <c r="J49" s="55">
        <f t="shared" si="3"/>
        <v>1477000</v>
      </c>
      <c r="K49" s="56">
        <f t="shared" si="4"/>
        <v>1506540</v>
      </c>
      <c r="L49" s="57">
        <f t="shared" si="5"/>
        <v>3000</v>
      </c>
      <c r="M49" s="56">
        <f t="shared" si="6"/>
        <v>1021240.0000000001</v>
      </c>
      <c r="N49" s="22" t="s">
        <v>32</v>
      </c>
      <c r="P49"/>
    </row>
    <row r="50" spans="1:16" s="2" customFormat="1" x14ac:dyDescent="0.25">
      <c r="A50" s="53">
        <v>49</v>
      </c>
      <c r="B50" s="54">
        <v>501</v>
      </c>
      <c r="C50" s="54">
        <v>5</v>
      </c>
      <c r="D50" s="54" t="s">
        <v>24</v>
      </c>
      <c r="E50" s="54">
        <v>422</v>
      </c>
      <c r="F50" s="54">
        <v>0</v>
      </c>
      <c r="G50" s="54">
        <f t="shared" si="1"/>
        <v>422</v>
      </c>
      <c r="H50" s="54">
        <f t="shared" si="2"/>
        <v>464.20000000000005</v>
      </c>
      <c r="I50" s="53">
        <v>3500</v>
      </c>
      <c r="J50" s="55">
        <f t="shared" si="3"/>
        <v>1477000</v>
      </c>
      <c r="K50" s="56">
        <f t="shared" si="4"/>
        <v>1506540</v>
      </c>
      <c r="L50" s="57">
        <f t="shared" si="5"/>
        <v>3000</v>
      </c>
      <c r="M50" s="56">
        <f t="shared" si="6"/>
        <v>1021240.0000000001</v>
      </c>
      <c r="N50" s="22" t="s">
        <v>32</v>
      </c>
      <c r="P50"/>
    </row>
    <row r="51" spans="1:16" s="2" customFormat="1" x14ac:dyDescent="0.25">
      <c r="A51" s="53">
        <v>50</v>
      </c>
      <c r="B51" s="54">
        <v>502</v>
      </c>
      <c r="C51" s="54">
        <v>5</v>
      </c>
      <c r="D51" s="54" t="s">
        <v>24</v>
      </c>
      <c r="E51" s="54">
        <v>418</v>
      </c>
      <c r="F51" s="54">
        <v>0</v>
      </c>
      <c r="G51" s="54">
        <f t="shared" si="1"/>
        <v>418</v>
      </c>
      <c r="H51" s="54">
        <f t="shared" si="2"/>
        <v>459.8</v>
      </c>
      <c r="I51" s="53">
        <v>3500</v>
      </c>
      <c r="J51" s="55">
        <f t="shared" si="3"/>
        <v>1463000</v>
      </c>
      <c r="K51" s="56">
        <f t="shared" si="4"/>
        <v>1492260</v>
      </c>
      <c r="L51" s="57">
        <f t="shared" si="5"/>
        <v>3000</v>
      </c>
      <c r="M51" s="56">
        <f t="shared" si="6"/>
        <v>1011560</v>
      </c>
      <c r="N51" s="22" t="s">
        <v>32</v>
      </c>
      <c r="P51"/>
    </row>
    <row r="52" spans="1:16" s="2" customFormat="1" x14ac:dyDescent="0.25">
      <c r="A52" s="53">
        <v>51</v>
      </c>
      <c r="B52" s="54">
        <v>503</v>
      </c>
      <c r="C52" s="54">
        <v>5</v>
      </c>
      <c r="D52" s="54" t="s">
        <v>13</v>
      </c>
      <c r="E52" s="54">
        <v>697</v>
      </c>
      <c r="F52" s="54">
        <v>56</v>
      </c>
      <c r="G52" s="54">
        <f t="shared" si="1"/>
        <v>753</v>
      </c>
      <c r="H52" s="54">
        <f t="shared" si="2"/>
        <v>828.30000000000007</v>
      </c>
      <c r="I52" s="53">
        <v>3500</v>
      </c>
      <c r="J52" s="55">
        <f t="shared" si="3"/>
        <v>2635500</v>
      </c>
      <c r="K52" s="56">
        <f t="shared" si="4"/>
        <v>2688210</v>
      </c>
      <c r="L52" s="57">
        <f t="shared" si="5"/>
        <v>5500</v>
      </c>
      <c r="M52" s="56">
        <f t="shared" si="6"/>
        <v>1822260.0000000002</v>
      </c>
      <c r="N52" s="22" t="s">
        <v>32</v>
      </c>
      <c r="P52"/>
    </row>
    <row r="53" spans="1:16" s="2" customFormat="1" x14ac:dyDescent="0.25">
      <c r="A53" s="53">
        <v>52</v>
      </c>
      <c r="B53" s="54">
        <v>504</v>
      </c>
      <c r="C53" s="54">
        <v>5</v>
      </c>
      <c r="D53" s="54" t="s">
        <v>13</v>
      </c>
      <c r="E53" s="54">
        <v>697</v>
      </c>
      <c r="F53" s="54">
        <v>56</v>
      </c>
      <c r="G53" s="54">
        <f t="shared" si="1"/>
        <v>753</v>
      </c>
      <c r="H53" s="54">
        <f t="shared" si="2"/>
        <v>828.30000000000007</v>
      </c>
      <c r="I53" s="53">
        <v>3500</v>
      </c>
      <c r="J53" s="55">
        <v>0</v>
      </c>
      <c r="K53" s="56">
        <f t="shared" si="4"/>
        <v>0</v>
      </c>
      <c r="L53" s="57">
        <f t="shared" si="5"/>
        <v>0</v>
      </c>
      <c r="M53" s="56">
        <f t="shared" si="6"/>
        <v>1822260.0000000002</v>
      </c>
      <c r="N53" s="22" t="s">
        <v>33</v>
      </c>
      <c r="P53"/>
    </row>
    <row r="54" spans="1:16" s="2" customFormat="1" x14ac:dyDescent="0.25">
      <c r="A54" s="53">
        <v>53</v>
      </c>
      <c r="B54" s="54">
        <v>505</v>
      </c>
      <c r="C54" s="54">
        <v>5</v>
      </c>
      <c r="D54" s="54" t="s">
        <v>24</v>
      </c>
      <c r="E54" s="54">
        <v>418</v>
      </c>
      <c r="F54" s="54">
        <v>0</v>
      </c>
      <c r="G54" s="54">
        <f t="shared" si="1"/>
        <v>418</v>
      </c>
      <c r="H54" s="54">
        <f t="shared" si="2"/>
        <v>459.8</v>
      </c>
      <c r="I54" s="53">
        <v>3500</v>
      </c>
      <c r="J54" s="55">
        <v>0</v>
      </c>
      <c r="K54" s="56">
        <f t="shared" si="4"/>
        <v>0</v>
      </c>
      <c r="L54" s="57">
        <f t="shared" si="5"/>
        <v>0</v>
      </c>
      <c r="M54" s="56">
        <f t="shared" si="6"/>
        <v>1011560</v>
      </c>
      <c r="N54" s="22" t="s">
        <v>33</v>
      </c>
      <c r="P54"/>
    </row>
    <row r="55" spans="1:16" s="2" customFormat="1" x14ac:dyDescent="0.25">
      <c r="A55" s="53">
        <v>54</v>
      </c>
      <c r="B55" s="54">
        <v>506</v>
      </c>
      <c r="C55" s="54">
        <v>5</v>
      </c>
      <c r="D55" s="54" t="s">
        <v>24</v>
      </c>
      <c r="E55" s="54">
        <v>418</v>
      </c>
      <c r="F55" s="54">
        <v>0</v>
      </c>
      <c r="G55" s="54">
        <f t="shared" si="1"/>
        <v>418</v>
      </c>
      <c r="H55" s="54">
        <f t="shared" si="2"/>
        <v>459.8</v>
      </c>
      <c r="I55" s="53">
        <v>3500</v>
      </c>
      <c r="J55" s="55">
        <v>0</v>
      </c>
      <c r="K55" s="56">
        <f t="shared" si="4"/>
        <v>0</v>
      </c>
      <c r="L55" s="57">
        <f t="shared" si="5"/>
        <v>0</v>
      </c>
      <c r="M55" s="56">
        <f t="shared" si="6"/>
        <v>1011560</v>
      </c>
      <c r="N55" s="22" t="s">
        <v>33</v>
      </c>
      <c r="P55"/>
    </row>
    <row r="56" spans="1:16" s="2" customFormat="1" x14ac:dyDescent="0.25">
      <c r="A56" s="53">
        <v>55</v>
      </c>
      <c r="B56" s="54">
        <v>507</v>
      </c>
      <c r="C56" s="54">
        <v>5</v>
      </c>
      <c r="D56" s="54" t="s">
        <v>24</v>
      </c>
      <c r="E56" s="54">
        <v>418</v>
      </c>
      <c r="F56" s="54">
        <v>0</v>
      </c>
      <c r="G56" s="54">
        <f t="shared" si="1"/>
        <v>418</v>
      </c>
      <c r="H56" s="54">
        <f t="shared" si="2"/>
        <v>459.8</v>
      </c>
      <c r="I56" s="53">
        <v>3500</v>
      </c>
      <c r="J56" s="55">
        <f t="shared" si="3"/>
        <v>1463000</v>
      </c>
      <c r="K56" s="56">
        <f t="shared" si="4"/>
        <v>1492260</v>
      </c>
      <c r="L56" s="57">
        <f t="shared" si="5"/>
        <v>3000</v>
      </c>
      <c r="M56" s="56">
        <f t="shared" si="6"/>
        <v>1011560</v>
      </c>
      <c r="N56" s="22" t="s">
        <v>32</v>
      </c>
      <c r="P56"/>
    </row>
    <row r="57" spans="1:16" s="2" customFormat="1" x14ac:dyDescent="0.25">
      <c r="A57" s="53">
        <v>56</v>
      </c>
      <c r="B57" s="54">
        <v>508</v>
      </c>
      <c r="C57" s="54">
        <v>5</v>
      </c>
      <c r="D57" s="54" t="s">
        <v>24</v>
      </c>
      <c r="E57" s="54">
        <v>418</v>
      </c>
      <c r="F57" s="54">
        <v>0</v>
      </c>
      <c r="G57" s="54">
        <f t="shared" si="1"/>
        <v>418</v>
      </c>
      <c r="H57" s="54">
        <f t="shared" si="2"/>
        <v>459.8</v>
      </c>
      <c r="I57" s="53">
        <v>3500</v>
      </c>
      <c r="J57" s="55">
        <f t="shared" si="3"/>
        <v>1463000</v>
      </c>
      <c r="K57" s="56">
        <f t="shared" si="4"/>
        <v>1492260</v>
      </c>
      <c r="L57" s="57">
        <f t="shared" si="5"/>
        <v>3000</v>
      </c>
      <c r="M57" s="56">
        <f t="shared" si="6"/>
        <v>1011560</v>
      </c>
      <c r="N57" s="22" t="s">
        <v>32</v>
      </c>
      <c r="P57"/>
    </row>
    <row r="58" spans="1:16" s="2" customFormat="1" x14ac:dyDescent="0.25">
      <c r="A58" s="53">
        <v>57</v>
      </c>
      <c r="B58" s="54">
        <v>509</v>
      </c>
      <c r="C58" s="54">
        <v>5</v>
      </c>
      <c r="D58" s="54" t="s">
        <v>13</v>
      </c>
      <c r="E58" s="54">
        <v>697</v>
      </c>
      <c r="F58" s="54">
        <v>56</v>
      </c>
      <c r="G58" s="54">
        <f t="shared" si="1"/>
        <v>753</v>
      </c>
      <c r="H58" s="54">
        <f t="shared" si="2"/>
        <v>828.30000000000007</v>
      </c>
      <c r="I58" s="53">
        <v>3500</v>
      </c>
      <c r="J58" s="55">
        <f t="shared" si="3"/>
        <v>2635500</v>
      </c>
      <c r="K58" s="56">
        <f t="shared" si="4"/>
        <v>2688210</v>
      </c>
      <c r="L58" s="57">
        <f t="shared" si="5"/>
        <v>5500</v>
      </c>
      <c r="M58" s="56">
        <f t="shared" si="6"/>
        <v>1822260.0000000002</v>
      </c>
      <c r="N58" s="22" t="s">
        <v>32</v>
      </c>
      <c r="P58"/>
    </row>
    <row r="59" spans="1:16" s="2" customFormat="1" x14ac:dyDescent="0.25">
      <c r="A59" s="53">
        <v>58</v>
      </c>
      <c r="B59" s="54">
        <v>510</v>
      </c>
      <c r="C59" s="54">
        <v>5</v>
      </c>
      <c r="D59" s="54" t="s">
        <v>13</v>
      </c>
      <c r="E59" s="54">
        <v>697</v>
      </c>
      <c r="F59" s="54">
        <v>56</v>
      </c>
      <c r="G59" s="54">
        <f t="shared" si="1"/>
        <v>753</v>
      </c>
      <c r="H59" s="54">
        <f t="shared" si="2"/>
        <v>828.30000000000007</v>
      </c>
      <c r="I59" s="53">
        <v>3500</v>
      </c>
      <c r="J59" s="55">
        <f t="shared" si="3"/>
        <v>2635500</v>
      </c>
      <c r="K59" s="56">
        <f t="shared" si="4"/>
        <v>2688210</v>
      </c>
      <c r="L59" s="57">
        <f t="shared" si="5"/>
        <v>5500</v>
      </c>
      <c r="M59" s="56">
        <f t="shared" si="6"/>
        <v>1822260.0000000002</v>
      </c>
      <c r="N59" s="22" t="s">
        <v>32</v>
      </c>
      <c r="P59"/>
    </row>
    <row r="60" spans="1:16" s="2" customFormat="1" x14ac:dyDescent="0.25">
      <c r="A60" s="53">
        <v>59</v>
      </c>
      <c r="B60" s="54">
        <v>511</v>
      </c>
      <c r="C60" s="54">
        <v>5</v>
      </c>
      <c r="D60" s="54" t="s">
        <v>24</v>
      </c>
      <c r="E60" s="54">
        <v>418</v>
      </c>
      <c r="F60" s="54">
        <v>0</v>
      </c>
      <c r="G60" s="54">
        <f t="shared" si="1"/>
        <v>418</v>
      </c>
      <c r="H60" s="54">
        <f t="shared" si="2"/>
        <v>459.8</v>
      </c>
      <c r="I60" s="53">
        <v>3500</v>
      </c>
      <c r="J60" s="55">
        <f t="shared" si="3"/>
        <v>1463000</v>
      </c>
      <c r="K60" s="56">
        <f t="shared" si="4"/>
        <v>1492260</v>
      </c>
      <c r="L60" s="57">
        <f t="shared" si="5"/>
        <v>3000</v>
      </c>
      <c r="M60" s="56">
        <f t="shared" si="6"/>
        <v>1011560</v>
      </c>
      <c r="N60" s="22" t="s">
        <v>32</v>
      </c>
      <c r="P60"/>
    </row>
    <row r="61" spans="1:16" s="2" customFormat="1" x14ac:dyDescent="0.25">
      <c r="A61" s="53">
        <v>60</v>
      </c>
      <c r="B61" s="54">
        <v>512</v>
      </c>
      <c r="C61" s="54">
        <v>5</v>
      </c>
      <c r="D61" s="54" t="s">
        <v>24</v>
      </c>
      <c r="E61" s="54">
        <v>422</v>
      </c>
      <c r="F61" s="54">
        <v>0</v>
      </c>
      <c r="G61" s="54">
        <f t="shared" si="1"/>
        <v>422</v>
      </c>
      <c r="H61" s="54">
        <f t="shared" si="2"/>
        <v>464.20000000000005</v>
      </c>
      <c r="I61" s="53">
        <v>3500</v>
      </c>
      <c r="J61" s="55">
        <f t="shared" si="3"/>
        <v>1477000</v>
      </c>
      <c r="K61" s="56">
        <f t="shared" si="4"/>
        <v>1506540</v>
      </c>
      <c r="L61" s="57">
        <f t="shared" si="5"/>
        <v>3000</v>
      </c>
      <c r="M61" s="56">
        <f t="shared" si="6"/>
        <v>1021240.0000000001</v>
      </c>
      <c r="N61" s="22" t="s">
        <v>32</v>
      </c>
      <c r="P61"/>
    </row>
    <row r="62" spans="1:16" s="2" customFormat="1" x14ac:dyDescent="0.25">
      <c r="A62" s="53">
        <v>61</v>
      </c>
      <c r="B62" s="54">
        <v>601</v>
      </c>
      <c r="C62" s="54">
        <v>6</v>
      </c>
      <c r="D62" s="54" t="s">
        <v>24</v>
      </c>
      <c r="E62" s="54">
        <v>422</v>
      </c>
      <c r="F62" s="54">
        <v>0</v>
      </c>
      <c r="G62" s="54">
        <f t="shared" si="1"/>
        <v>422</v>
      </c>
      <c r="H62" s="54">
        <f t="shared" si="2"/>
        <v>464.20000000000005</v>
      </c>
      <c r="I62" s="53">
        <v>3500</v>
      </c>
      <c r="J62" s="55">
        <f t="shared" si="3"/>
        <v>1477000</v>
      </c>
      <c r="K62" s="56">
        <f t="shared" si="4"/>
        <v>1506540</v>
      </c>
      <c r="L62" s="57">
        <f t="shared" si="5"/>
        <v>3000</v>
      </c>
      <c r="M62" s="56">
        <f t="shared" si="6"/>
        <v>1021240.0000000001</v>
      </c>
      <c r="N62" s="22" t="s">
        <v>32</v>
      </c>
      <c r="P62"/>
    </row>
    <row r="63" spans="1:16" s="2" customFormat="1" x14ac:dyDescent="0.25">
      <c r="A63" s="53">
        <v>62</v>
      </c>
      <c r="B63" s="54">
        <v>602</v>
      </c>
      <c r="C63" s="54">
        <v>6</v>
      </c>
      <c r="D63" s="54" t="s">
        <v>24</v>
      </c>
      <c r="E63" s="54">
        <v>418</v>
      </c>
      <c r="F63" s="54">
        <v>0</v>
      </c>
      <c r="G63" s="54">
        <f t="shared" si="1"/>
        <v>418</v>
      </c>
      <c r="H63" s="54">
        <f t="shared" si="2"/>
        <v>459.8</v>
      </c>
      <c r="I63" s="53">
        <v>3500</v>
      </c>
      <c r="J63" s="55">
        <f t="shared" si="3"/>
        <v>1463000</v>
      </c>
      <c r="K63" s="56">
        <f t="shared" si="4"/>
        <v>1492260</v>
      </c>
      <c r="L63" s="57">
        <f t="shared" si="5"/>
        <v>3000</v>
      </c>
      <c r="M63" s="56">
        <f t="shared" si="6"/>
        <v>1011560</v>
      </c>
      <c r="N63" s="22" t="s">
        <v>32</v>
      </c>
      <c r="P63"/>
    </row>
    <row r="64" spans="1:16" s="2" customFormat="1" x14ac:dyDescent="0.25">
      <c r="A64" s="53">
        <v>63</v>
      </c>
      <c r="B64" s="54">
        <v>603</v>
      </c>
      <c r="C64" s="54">
        <v>6</v>
      </c>
      <c r="D64" s="54" t="s">
        <v>24</v>
      </c>
      <c r="E64" s="54">
        <v>418</v>
      </c>
      <c r="F64" s="54">
        <v>0</v>
      </c>
      <c r="G64" s="54">
        <f t="shared" si="1"/>
        <v>418</v>
      </c>
      <c r="H64" s="54">
        <f t="shared" si="2"/>
        <v>459.8</v>
      </c>
      <c r="I64" s="53">
        <v>3500</v>
      </c>
      <c r="J64" s="55">
        <v>0</v>
      </c>
      <c r="K64" s="56">
        <f t="shared" si="4"/>
        <v>0</v>
      </c>
      <c r="L64" s="57">
        <f t="shared" si="5"/>
        <v>0</v>
      </c>
      <c r="M64" s="56">
        <f t="shared" si="6"/>
        <v>1011560</v>
      </c>
      <c r="N64" s="22" t="s">
        <v>33</v>
      </c>
      <c r="P64"/>
    </row>
    <row r="65" spans="1:16" s="2" customFormat="1" x14ac:dyDescent="0.25">
      <c r="A65" s="53">
        <v>64</v>
      </c>
      <c r="B65" s="54">
        <v>604</v>
      </c>
      <c r="C65" s="54">
        <v>6</v>
      </c>
      <c r="D65" s="54" t="s">
        <v>24</v>
      </c>
      <c r="E65" s="54">
        <v>418</v>
      </c>
      <c r="F65" s="54">
        <v>0</v>
      </c>
      <c r="G65" s="54">
        <f t="shared" si="1"/>
        <v>418</v>
      </c>
      <c r="H65" s="54">
        <f t="shared" si="2"/>
        <v>459.8</v>
      </c>
      <c r="I65" s="53">
        <v>3500</v>
      </c>
      <c r="J65" s="55">
        <v>0</v>
      </c>
      <c r="K65" s="56">
        <f t="shared" si="4"/>
        <v>0</v>
      </c>
      <c r="L65" s="57">
        <f t="shared" si="5"/>
        <v>0</v>
      </c>
      <c r="M65" s="56">
        <f t="shared" si="6"/>
        <v>1011560</v>
      </c>
      <c r="N65" s="22" t="s">
        <v>33</v>
      </c>
      <c r="P65"/>
    </row>
    <row r="66" spans="1:16" s="2" customFormat="1" x14ac:dyDescent="0.25">
      <c r="A66" s="53">
        <v>65</v>
      </c>
      <c r="B66" s="54">
        <v>605</v>
      </c>
      <c r="C66" s="54">
        <v>6</v>
      </c>
      <c r="D66" s="54" t="s">
        <v>24</v>
      </c>
      <c r="E66" s="54">
        <v>418</v>
      </c>
      <c r="F66" s="54">
        <v>0</v>
      </c>
      <c r="G66" s="54">
        <f t="shared" si="1"/>
        <v>418</v>
      </c>
      <c r="H66" s="54">
        <f t="shared" si="2"/>
        <v>459.8</v>
      </c>
      <c r="I66" s="53">
        <v>3500</v>
      </c>
      <c r="J66" s="55">
        <f t="shared" si="3"/>
        <v>1463000</v>
      </c>
      <c r="K66" s="56">
        <f t="shared" si="4"/>
        <v>1492260</v>
      </c>
      <c r="L66" s="57">
        <f t="shared" si="5"/>
        <v>3000</v>
      </c>
      <c r="M66" s="56">
        <f t="shared" si="6"/>
        <v>1011560</v>
      </c>
      <c r="N66" s="22" t="s">
        <v>32</v>
      </c>
      <c r="P66"/>
    </row>
    <row r="67" spans="1:16" s="2" customFormat="1" x14ac:dyDescent="0.25">
      <c r="A67" s="53">
        <v>66</v>
      </c>
      <c r="B67" s="54">
        <v>606</v>
      </c>
      <c r="C67" s="54">
        <v>6</v>
      </c>
      <c r="D67" s="54" t="s">
        <v>24</v>
      </c>
      <c r="E67" s="54">
        <v>418</v>
      </c>
      <c r="F67" s="54">
        <v>0</v>
      </c>
      <c r="G67" s="54">
        <f t="shared" ref="G67:G69" si="7">E67+F67</f>
        <v>418</v>
      </c>
      <c r="H67" s="54">
        <f t="shared" ref="H67:H69" si="8">G67*1.1</f>
        <v>459.8</v>
      </c>
      <c r="I67" s="53">
        <v>3500</v>
      </c>
      <c r="J67" s="55">
        <f t="shared" ref="J67:J69" si="9">G67*I67</f>
        <v>1463000</v>
      </c>
      <c r="K67" s="56">
        <f t="shared" ref="K67:K69" si="10">J67*1.02</f>
        <v>1492260</v>
      </c>
      <c r="L67" s="57">
        <f t="shared" ref="L67:L69" si="11">MROUND((K67*0.025/12),500)</f>
        <v>3000</v>
      </c>
      <c r="M67" s="56">
        <f t="shared" ref="M67:M69" si="12">H67*2200</f>
        <v>1011560</v>
      </c>
      <c r="N67" s="22" t="s">
        <v>32</v>
      </c>
      <c r="P67"/>
    </row>
    <row r="68" spans="1:16" s="2" customFormat="1" x14ac:dyDescent="0.25">
      <c r="A68" s="53">
        <v>67</v>
      </c>
      <c r="B68" s="54">
        <v>607</v>
      </c>
      <c r="C68" s="54">
        <v>6</v>
      </c>
      <c r="D68" s="54" t="s">
        <v>24</v>
      </c>
      <c r="E68" s="54">
        <v>418</v>
      </c>
      <c r="F68" s="54">
        <v>0</v>
      </c>
      <c r="G68" s="54">
        <f t="shared" si="7"/>
        <v>418</v>
      </c>
      <c r="H68" s="54">
        <f t="shared" si="8"/>
        <v>459.8</v>
      </c>
      <c r="I68" s="53">
        <v>3500</v>
      </c>
      <c r="J68" s="55">
        <f t="shared" si="9"/>
        <v>1463000</v>
      </c>
      <c r="K68" s="56">
        <f t="shared" si="10"/>
        <v>1492260</v>
      </c>
      <c r="L68" s="57">
        <f t="shared" si="11"/>
        <v>3000</v>
      </c>
      <c r="M68" s="56">
        <f t="shared" si="12"/>
        <v>1011560</v>
      </c>
      <c r="N68" s="22" t="s">
        <v>32</v>
      </c>
      <c r="P68"/>
    </row>
    <row r="69" spans="1:16" s="2" customFormat="1" x14ac:dyDescent="0.25">
      <c r="A69" s="53">
        <v>68</v>
      </c>
      <c r="B69" s="54">
        <v>608</v>
      </c>
      <c r="C69" s="54">
        <v>6</v>
      </c>
      <c r="D69" s="54" t="s">
        <v>24</v>
      </c>
      <c r="E69" s="54">
        <v>422</v>
      </c>
      <c r="F69" s="54">
        <v>0</v>
      </c>
      <c r="G69" s="54">
        <f t="shared" si="7"/>
        <v>422</v>
      </c>
      <c r="H69" s="54">
        <f t="shared" si="8"/>
        <v>464.20000000000005</v>
      </c>
      <c r="I69" s="53">
        <v>3500</v>
      </c>
      <c r="J69" s="55">
        <f t="shared" si="9"/>
        <v>1477000</v>
      </c>
      <c r="K69" s="56">
        <f t="shared" si="10"/>
        <v>1506540</v>
      </c>
      <c r="L69" s="57">
        <f t="shared" si="11"/>
        <v>3000</v>
      </c>
      <c r="M69" s="56">
        <f t="shared" si="12"/>
        <v>1021240.0000000001</v>
      </c>
      <c r="N69" s="22" t="s">
        <v>32</v>
      </c>
      <c r="P69"/>
    </row>
    <row r="70" spans="1:16" s="2" customFormat="1" x14ac:dyDescent="0.25">
      <c r="A70" s="58" t="s">
        <v>3</v>
      </c>
      <c r="B70" s="59"/>
      <c r="C70" s="59"/>
      <c r="D70" s="60"/>
      <c r="E70" s="61">
        <f>SUM(E2:E69)</f>
        <v>34052</v>
      </c>
      <c r="F70" s="61">
        <f>SUM(F2:F69)</f>
        <v>1120</v>
      </c>
      <c r="G70" s="61">
        <f>SUM(G2:G69)</f>
        <v>35172</v>
      </c>
      <c r="H70" s="62">
        <f>SUM(H2:H69)</f>
        <v>38689.199999999997</v>
      </c>
      <c r="I70" s="62"/>
      <c r="J70" s="63">
        <f>SUM(J2:J69)</f>
        <v>87097500</v>
      </c>
      <c r="K70" s="63">
        <f>SUM(K2:K69)</f>
        <v>88839450</v>
      </c>
      <c r="L70" s="57"/>
      <c r="M70" s="63">
        <f>SUM(M2:M69)</f>
        <v>85116240</v>
      </c>
      <c r="N70" s="64"/>
      <c r="P70"/>
    </row>
    <row r="71" spans="1:16" s="2" customFormat="1" x14ac:dyDescent="0.25">
      <c r="A71" s="37"/>
      <c r="B71" s="38"/>
      <c r="C71" s="39"/>
      <c r="D71" s="38"/>
      <c r="E71" s="38"/>
      <c r="F71" s="38"/>
      <c r="G71" s="38"/>
      <c r="H71" s="38"/>
      <c r="I71" s="37"/>
      <c r="J71" s="40"/>
      <c r="K71" s="40"/>
      <c r="L71" s="41"/>
      <c r="M71" s="42"/>
      <c r="N71" s="64"/>
      <c r="P71"/>
    </row>
    <row r="72" spans="1:16" s="2" customFormat="1" x14ac:dyDescent="0.25">
      <c r="A72" s="37"/>
      <c r="B72" s="38"/>
      <c r="C72" s="39"/>
      <c r="D72" s="43"/>
      <c r="E72" s="43"/>
      <c r="F72" s="43"/>
      <c r="G72" s="43"/>
      <c r="H72" s="44"/>
      <c r="I72" s="37"/>
      <c r="J72" s="45"/>
      <c r="K72" s="45"/>
      <c r="L72" s="46"/>
      <c r="M72" s="47"/>
      <c r="N72" s="64"/>
      <c r="P72"/>
    </row>
    <row r="73" spans="1:16" s="2" customFormat="1" ht="16.5" x14ac:dyDescent="0.3">
      <c r="A73" s="37"/>
      <c r="B73" s="38"/>
      <c r="C73" s="39"/>
      <c r="D73" s="48"/>
      <c r="E73" s="48"/>
      <c r="F73" s="48"/>
      <c r="G73" s="48"/>
      <c r="H73" s="64"/>
      <c r="I73" s="64"/>
      <c r="J73" s="64"/>
      <c r="K73" s="64"/>
      <c r="L73" s="64"/>
      <c r="M73" s="64"/>
      <c r="N73" s="3"/>
      <c r="P73"/>
    </row>
    <row r="74" spans="1:16" s="2" customFormat="1" ht="16.5" x14ac:dyDescent="0.3">
      <c r="A74" s="37"/>
      <c r="B74" s="38"/>
      <c r="C74" s="39"/>
      <c r="D74" s="48"/>
      <c r="E74" s="48"/>
      <c r="F74" s="48"/>
      <c r="G74" s="48"/>
      <c r="H74" s="64"/>
      <c r="I74" s="64"/>
      <c r="J74" s="64"/>
      <c r="K74" s="64"/>
      <c r="L74" s="64"/>
      <c r="M74" s="64"/>
      <c r="N74" s="3"/>
      <c r="P74"/>
    </row>
    <row r="75" spans="1:16" s="2" customFormat="1" ht="17.25" thickBot="1" x14ac:dyDescent="0.35">
      <c r="A75" s="37"/>
      <c r="B75" s="38"/>
      <c r="C75" s="39"/>
      <c r="D75" s="48"/>
      <c r="E75" s="48"/>
      <c r="F75" s="48"/>
      <c r="G75" s="48"/>
      <c r="H75" s="64"/>
      <c r="I75" s="64"/>
      <c r="J75" s="64"/>
      <c r="K75" s="64"/>
      <c r="L75" s="64"/>
      <c r="M75" s="64"/>
      <c r="N75" s="3"/>
      <c r="P75"/>
    </row>
    <row r="76" spans="1:16" s="2" customFormat="1" ht="15.75" thickBot="1" x14ac:dyDescent="0.3">
      <c r="A76" s="37"/>
      <c r="B76" s="38"/>
      <c r="C76" s="39"/>
      <c r="D76" s="48"/>
      <c r="E76" s="48"/>
      <c r="F76" s="48"/>
      <c r="G76" s="48"/>
      <c r="H76" s="65"/>
      <c r="I76" s="64"/>
      <c r="J76" s="64"/>
      <c r="K76" s="64"/>
      <c r="L76" s="64"/>
      <c r="M76" s="66"/>
      <c r="N76" s="67"/>
      <c r="P76"/>
    </row>
    <row r="77" spans="1:16" s="2" customFormat="1" ht="15.75" thickBot="1" x14ac:dyDescent="0.3">
      <c r="A77" s="37"/>
      <c r="B77" s="38"/>
      <c r="C77" s="39"/>
      <c r="D77" s="48"/>
      <c r="E77" s="48"/>
      <c r="F77" s="48"/>
      <c r="G77" s="48"/>
      <c r="H77" s="64"/>
      <c r="I77" s="64"/>
      <c r="J77" s="64"/>
      <c r="K77" s="64"/>
      <c r="L77" s="64"/>
      <c r="M77" s="64"/>
      <c r="N77" s="67"/>
      <c r="P77"/>
    </row>
    <row r="78" spans="1:16" s="2" customFormat="1" ht="15.75" thickBot="1" x14ac:dyDescent="0.3">
      <c r="A78" s="37"/>
      <c r="B78" s="38"/>
      <c r="C78" s="39"/>
      <c r="D78" s="48"/>
      <c r="E78" s="48"/>
      <c r="F78" s="48"/>
      <c r="G78" s="48"/>
      <c r="H78" s="64"/>
      <c r="I78" s="64"/>
      <c r="J78" s="64"/>
      <c r="K78" s="64"/>
      <c r="L78" s="64"/>
      <c r="M78" s="64"/>
      <c r="N78" s="67"/>
      <c r="P78"/>
    </row>
    <row r="79" spans="1:16" s="2" customFormat="1" ht="15.75" thickBot="1" x14ac:dyDescent="0.3">
      <c r="A79" s="37"/>
      <c r="B79" s="38"/>
      <c r="C79" s="39"/>
      <c r="D79" s="48"/>
      <c r="E79" s="48"/>
      <c r="F79" s="48"/>
      <c r="G79" s="48"/>
      <c r="H79" s="64"/>
      <c r="I79" s="64"/>
      <c r="J79" s="64"/>
      <c r="K79" s="64"/>
      <c r="L79" s="64"/>
      <c r="M79" s="64"/>
      <c r="N79" s="67"/>
      <c r="P79"/>
    </row>
    <row r="80" spans="1:16" s="2" customFormat="1" ht="15.75" thickBot="1" x14ac:dyDescent="0.3">
      <c r="A80" s="37"/>
      <c r="B80" s="38"/>
      <c r="C80" s="39"/>
      <c r="D80" s="48"/>
      <c r="E80" s="48"/>
      <c r="F80" s="48"/>
      <c r="G80" s="48"/>
      <c r="H80" s="64"/>
      <c r="I80" s="64"/>
      <c r="J80" s="64"/>
      <c r="K80" s="64"/>
      <c r="L80" s="64"/>
      <c r="M80" s="64"/>
      <c r="N80" s="67"/>
      <c r="P80"/>
    </row>
    <row r="81" spans="1:16" s="2" customFormat="1" ht="15.75" thickBot="1" x14ac:dyDescent="0.3">
      <c r="A81" s="37"/>
      <c r="B81" s="38"/>
      <c r="C81" s="39"/>
      <c r="D81" s="48"/>
      <c r="E81" s="48"/>
      <c r="F81" s="48"/>
      <c r="G81" s="48"/>
      <c r="H81" s="64"/>
      <c r="I81" s="64"/>
      <c r="J81" s="64"/>
      <c r="K81" s="64"/>
      <c r="L81" s="64"/>
      <c r="M81" s="64"/>
      <c r="N81" s="67"/>
      <c r="P81"/>
    </row>
    <row r="82" spans="1:16" s="2" customFormat="1" ht="15.75" thickBot="1" x14ac:dyDescent="0.3">
      <c r="A82" s="37"/>
      <c r="B82" s="38"/>
      <c r="C82" s="39"/>
      <c r="D82" s="48"/>
      <c r="E82" s="48"/>
      <c r="F82" s="48"/>
      <c r="G82" s="48"/>
      <c r="H82" s="64"/>
      <c r="I82" s="64"/>
      <c r="J82" s="64"/>
      <c r="K82" s="64"/>
      <c r="L82" s="64"/>
      <c r="M82" s="64"/>
      <c r="N82" s="67"/>
      <c r="P82"/>
    </row>
    <row r="83" spans="1:16" s="2" customFormat="1" ht="15.75" thickBot="1" x14ac:dyDescent="0.3">
      <c r="A83" s="37"/>
      <c r="B83" s="38"/>
      <c r="C83" s="39"/>
      <c r="D83" s="48"/>
      <c r="E83" s="48"/>
      <c r="F83" s="48"/>
      <c r="G83" s="48"/>
      <c r="H83" s="64"/>
      <c r="I83" s="64"/>
      <c r="J83" s="64"/>
      <c r="K83" s="64"/>
      <c r="L83" s="64"/>
      <c r="M83" s="64"/>
      <c r="N83" s="67"/>
      <c r="P83"/>
    </row>
    <row r="84" spans="1:16" s="2" customFormat="1" ht="15.75" thickBot="1" x14ac:dyDescent="0.3">
      <c r="A84" s="37"/>
      <c r="B84" s="38"/>
      <c r="C84" s="39"/>
      <c r="D84" s="48"/>
      <c r="E84" s="48"/>
      <c r="F84" s="48"/>
      <c r="G84" s="48"/>
      <c r="H84" s="64"/>
      <c r="I84" s="64"/>
      <c r="J84" s="64"/>
      <c r="K84" s="64"/>
      <c r="L84" s="64"/>
      <c r="M84" s="64"/>
      <c r="N84" s="67"/>
      <c r="P84"/>
    </row>
    <row r="85" spans="1:16" s="2" customFormat="1" ht="15.75" thickBot="1" x14ac:dyDescent="0.3">
      <c r="A85" s="37"/>
      <c r="B85" s="38"/>
      <c r="C85" s="39"/>
      <c r="D85" s="48"/>
      <c r="E85" s="48"/>
      <c r="F85" s="48"/>
      <c r="G85" s="48"/>
      <c r="H85" s="64"/>
      <c r="I85" s="64"/>
      <c r="J85" s="64"/>
      <c r="K85" s="64"/>
      <c r="L85" s="64"/>
      <c r="M85" s="64"/>
      <c r="N85" s="67"/>
      <c r="P85"/>
    </row>
    <row r="86" spans="1:16" s="2" customFormat="1" ht="15.75" thickBot="1" x14ac:dyDescent="0.3">
      <c r="A86" s="37"/>
      <c r="B86" s="38"/>
      <c r="C86" s="39"/>
      <c r="D86" s="48"/>
      <c r="E86" s="48"/>
      <c r="F86" s="48"/>
      <c r="G86" s="48"/>
      <c r="H86" s="64"/>
      <c r="I86" s="64"/>
      <c r="J86" s="64"/>
      <c r="K86" s="64"/>
      <c r="L86" s="64"/>
      <c r="M86" s="64"/>
      <c r="N86" s="67"/>
      <c r="P86"/>
    </row>
    <row r="87" spans="1:16" s="2" customFormat="1" ht="16.5" x14ac:dyDescent="0.3">
      <c r="A87" s="37"/>
      <c r="B87" s="38"/>
      <c r="C87" s="39"/>
      <c r="D87" s="48"/>
      <c r="E87" s="48"/>
      <c r="F87" s="48"/>
      <c r="G87" s="48"/>
      <c r="H87" s="64"/>
      <c r="I87" s="64"/>
      <c r="J87" s="64"/>
      <c r="K87" s="64"/>
      <c r="L87" s="64"/>
      <c r="M87" s="64"/>
      <c r="N87" s="3"/>
      <c r="P87"/>
    </row>
    <row r="88" spans="1:16" s="2" customFormat="1" ht="16.5" x14ac:dyDescent="0.3">
      <c r="A88" s="37"/>
      <c r="B88" s="38"/>
      <c r="C88" s="39"/>
      <c r="D88" s="48"/>
      <c r="E88" s="48"/>
      <c r="F88" s="48"/>
      <c r="G88" s="48"/>
      <c r="H88" s="64"/>
      <c r="I88" s="64"/>
      <c r="J88" s="64"/>
      <c r="K88" s="64"/>
      <c r="L88" s="64"/>
      <c r="M88" s="64"/>
      <c r="N88" s="3"/>
      <c r="P88"/>
    </row>
    <row r="89" spans="1:16" s="2" customFormat="1" ht="16.5" x14ac:dyDescent="0.3">
      <c r="A89" s="37"/>
      <c r="B89" s="38"/>
      <c r="C89" s="39"/>
      <c r="D89" s="48"/>
      <c r="E89" s="48"/>
      <c r="F89" s="48"/>
      <c r="G89" s="48"/>
      <c r="H89" s="64"/>
      <c r="I89" s="64"/>
      <c r="J89" s="64"/>
      <c r="K89" s="64"/>
      <c r="L89" s="64"/>
      <c r="M89" s="64"/>
      <c r="N89" s="3"/>
      <c r="P89"/>
    </row>
    <row r="90" spans="1:16" s="2" customFormat="1" ht="16.5" x14ac:dyDescent="0.3">
      <c r="A90" s="37"/>
      <c r="B90" s="38"/>
      <c r="C90" s="39"/>
      <c r="D90" s="48"/>
      <c r="E90" s="48"/>
      <c r="F90" s="48"/>
      <c r="G90" s="48"/>
      <c r="H90" s="64"/>
      <c r="I90" s="64"/>
      <c r="J90" s="64"/>
      <c r="K90" s="64"/>
      <c r="L90" s="64"/>
      <c r="M90" s="64"/>
      <c r="N90" s="3"/>
      <c r="P90"/>
    </row>
    <row r="91" spans="1:16" s="2" customFormat="1" ht="16.5" x14ac:dyDescent="0.3">
      <c r="A91" s="37"/>
      <c r="B91" s="38"/>
      <c r="C91" s="39"/>
      <c r="D91" s="48"/>
      <c r="E91" s="48"/>
      <c r="F91" s="48"/>
      <c r="G91" s="48"/>
      <c r="H91" s="64"/>
      <c r="I91" s="64"/>
      <c r="J91" s="64"/>
      <c r="K91" s="64"/>
      <c r="L91" s="64"/>
      <c r="M91" s="64"/>
      <c r="N91" s="3"/>
      <c r="P91"/>
    </row>
    <row r="92" spans="1:16" s="2" customFormat="1" ht="16.5" x14ac:dyDescent="0.3">
      <c r="A92" s="37"/>
      <c r="B92" s="38"/>
      <c r="C92" s="39"/>
      <c r="D92" s="48"/>
      <c r="E92" s="48"/>
      <c r="F92" s="48"/>
      <c r="G92" s="48"/>
      <c r="H92" s="64"/>
      <c r="I92" s="64"/>
      <c r="J92" s="64"/>
      <c r="K92" s="64"/>
      <c r="L92" s="64"/>
      <c r="M92" s="64"/>
      <c r="N92" s="3"/>
      <c r="P92"/>
    </row>
    <row r="93" spans="1:16" s="2" customFormat="1" ht="16.5" x14ac:dyDescent="0.3">
      <c r="A93" s="37"/>
      <c r="B93" s="38"/>
      <c r="C93" s="39"/>
      <c r="D93" s="48"/>
      <c r="E93" s="48"/>
      <c r="F93" s="48"/>
      <c r="G93" s="48"/>
      <c r="H93" s="64"/>
      <c r="I93" s="64"/>
      <c r="J93" s="64"/>
      <c r="K93" s="64"/>
      <c r="L93" s="64"/>
      <c r="M93" s="64"/>
      <c r="N93" s="3"/>
      <c r="P93"/>
    </row>
    <row r="94" spans="1:16" s="2" customFormat="1" ht="16.5" x14ac:dyDescent="0.3">
      <c r="A94" s="37"/>
      <c r="B94" s="38"/>
      <c r="C94" s="39"/>
      <c r="D94" s="48"/>
      <c r="E94" s="48"/>
      <c r="F94" s="48"/>
      <c r="G94" s="48"/>
      <c r="H94" s="64"/>
      <c r="I94" s="64"/>
      <c r="J94" s="64"/>
      <c r="K94" s="64"/>
      <c r="L94" s="64"/>
      <c r="M94" s="64"/>
      <c r="N94" s="3"/>
      <c r="P94"/>
    </row>
    <row r="95" spans="1:16" s="2" customFormat="1" ht="16.5" x14ac:dyDescent="0.3">
      <c r="A95" s="37"/>
      <c r="B95" s="38"/>
      <c r="C95" s="39"/>
      <c r="D95" s="48"/>
      <c r="E95" s="48"/>
      <c r="F95" s="48"/>
      <c r="G95" s="48"/>
      <c r="H95" s="64"/>
      <c r="I95" s="64"/>
      <c r="J95" s="64"/>
      <c r="K95" s="64"/>
      <c r="L95" s="64"/>
      <c r="M95" s="64"/>
      <c r="N95" s="3"/>
      <c r="P95"/>
    </row>
    <row r="96" spans="1:16" s="2" customFormat="1" ht="16.5" x14ac:dyDescent="0.3">
      <c r="A96" s="37"/>
      <c r="B96" s="38"/>
      <c r="C96" s="39"/>
      <c r="D96" s="48"/>
      <c r="E96" s="48"/>
      <c r="F96" s="48"/>
      <c r="G96" s="48"/>
      <c r="H96" s="64"/>
      <c r="I96" s="64"/>
      <c r="J96" s="64"/>
      <c r="K96" s="64"/>
      <c r="L96" s="64"/>
      <c r="M96" s="64"/>
      <c r="N96" s="3"/>
      <c r="P96"/>
    </row>
    <row r="97" spans="1:16" s="2" customFormat="1" ht="16.5" x14ac:dyDescent="0.3">
      <c r="A97" s="37"/>
      <c r="B97" s="38"/>
      <c r="C97" s="39"/>
      <c r="D97" s="48"/>
      <c r="E97" s="48"/>
      <c r="F97" s="48"/>
      <c r="G97" s="48"/>
      <c r="H97" s="64"/>
      <c r="I97" s="64"/>
      <c r="J97" s="64"/>
      <c r="K97" s="64"/>
      <c r="L97" s="64"/>
      <c r="M97" s="64"/>
      <c r="N97" s="3"/>
      <c r="P97"/>
    </row>
    <row r="98" spans="1:16" s="2" customFormat="1" ht="16.5" x14ac:dyDescent="0.3">
      <c r="A98" s="37"/>
      <c r="B98" s="38"/>
      <c r="C98" s="39"/>
      <c r="D98" s="48"/>
      <c r="E98" s="48"/>
      <c r="F98" s="48"/>
      <c r="G98" s="48"/>
      <c r="H98" s="64"/>
      <c r="I98" s="64"/>
      <c r="J98" s="64"/>
      <c r="K98" s="64"/>
      <c r="L98" s="64"/>
      <c r="M98" s="64"/>
      <c r="N98" s="3"/>
      <c r="P98"/>
    </row>
    <row r="99" spans="1:16" s="2" customFormat="1" ht="16.5" x14ac:dyDescent="0.3">
      <c r="A99" s="37"/>
      <c r="B99" s="38"/>
      <c r="C99" s="39"/>
      <c r="D99" s="48"/>
      <c r="E99" s="48"/>
      <c r="F99" s="48"/>
      <c r="G99" s="48"/>
      <c r="H99" s="64"/>
      <c r="I99" s="64"/>
      <c r="J99" s="64"/>
      <c r="K99" s="64"/>
      <c r="L99" s="64"/>
      <c r="M99" s="64"/>
      <c r="N99" s="3"/>
      <c r="P99"/>
    </row>
    <row r="100" spans="1:16" s="2" customFormat="1" ht="16.5" x14ac:dyDescent="0.3">
      <c r="A100" s="37"/>
      <c r="B100" s="38"/>
      <c r="C100" s="39"/>
      <c r="D100" s="48"/>
      <c r="E100" s="48"/>
      <c r="F100" s="48"/>
      <c r="G100" s="48"/>
      <c r="H100" s="64"/>
      <c r="I100" s="64"/>
      <c r="J100" s="64"/>
      <c r="K100" s="64"/>
      <c r="L100" s="64"/>
      <c r="M100" s="64"/>
      <c r="N100" s="3"/>
      <c r="P100"/>
    </row>
    <row r="101" spans="1:16" s="2" customFormat="1" ht="16.5" x14ac:dyDescent="0.3">
      <c r="A101" s="37"/>
      <c r="B101" s="38"/>
      <c r="C101" s="39"/>
      <c r="D101" s="48"/>
      <c r="E101" s="48"/>
      <c r="F101" s="48"/>
      <c r="G101" s="48"/>
      <c r="H101" s="64"/>
      <c r="I101" s="64"/>
      <c r="J101" s="64"/>
      <c r="K101" s="64"/>
      <c r="L101" s="64"/>
      <c r="M101" s="64"/>
      <c r="N101" s="3"/>
      <c r="P101"/>
    </row>
    <row r="102" spans="1:16" s="2" customFormat="1" ht="16.5" x14ac:dyDescent="0.3">
      <c r="A102" s="37"/>
      <c r="B102" s="38"/>
      <c r="C102" s="39"/>
      <c r="D102" s="48"/>
      <c r="E102" s="48"/>
      <c r="F102" s="48"/>
      <c r="G102" s="48"/>
      <c r="H102" s="64"/>
      <c r="I102" s="64"/>
      <c r="J102" s="64"/>
      <c r="K102" s="64"/>
      <c r="L102" s="64"/>
      <c r="M102" s="64"/>
      <c r="N102" s="3"/>
      <c r="P102"/>
    </row>
    <row r="103" spans="1:16" s="2" customFormat="1" ht="16.5" x14ac:dyDescent="0.3">
      <c r="A103" s="37"/>
      <c r="B103" s="38"/>
      <c r="C103" s="39"/>
      <c r="D103" s="48"/>
      <c r="E103" s="48"/>
      <c r="F103" s="48"/>
      <c r="G103" s="48"/>
      <c r="H103" s="64"/>
      <c r="I103" s="64"/>
      <c r="J103" s="64"/>
      <c r="K103" s="64"/>
      <c r="L103" s="64"/>
      <c r="M103" s="64"/>
      <c r="N103" s="3"/>
      <c r="P103"/>
    </row>
    <row r="104" spans="1:16" s="2" customFormat="1" x14ac:dyDescent="0.25">
      <c r="A104" s="43"/>
      <c r="B104" s="38"/>
      <c r="C104" s="39"/>
      <c r="D104" s="48"/>
      <c r="E104" s="48"/>
      <c r="F104" s="48"/>
      <c r="G104" s="48"/>
      <c r="H104" s="64"/>
      <c r="I104" s="64"/>
      <c r="J104" s="64"/>
      <c r="K104" s="64"/>
      <c r="L104" s="64"/>
      <c r="M104" s="64"/>
      <c r="N104" s="64"/>
      <c r="P104"/>
    </row>
    <row r="105" spans="1:16" s="2" customFormat="1" x14ac:dyDescent="0.25">
      <c r="A105" s="48"/>
      <c r="B105" s="38"/>
      <c r="C105" s="39"/>
      <c r="D105" s="48"/>
      <c r="E105" s="48"/>
      <c r="F105" s="48"/>
      <c r="G105" s="48"/>
      <c r="H105" s="64"/>
      <c r="I105" s="64"/>
      <c r="J105" s="64"/>
      <c r="K105" s="64"/>
      <c r="L105" s="64"/>
      <c r="M105" s="64"/>
      <c r="N105" s="64"/>
      <c r="P105"/>
    </row>
    <row r="106" spans="1:16" s="2" customFormat="1" x14ac:dyDescent="0.25">
      <c r="A106" s="48"/>
      <c r="B106" s="38"/>
      <c r="C106" s="39"/>
      <c r="D106" s="48"/>
      <c r="E106" s="48"/>
      <c r="F106" s="48"/>
      <c r="G106" s="48"/>
      <c r="H106" s="64"/>
      <c r="I106" s="64"/>
      <c r="J106" s="64"/>
      <c r="K106" s="64"/>
      <c r="L106" s="64"/>
      <c r="M106" s="64"/>
      <c r="N106" s="64"/>
      <c r="P106"/>
    </row>
  </sheetData>
  <mergeCells count="1">
    <mergeCell ref="A70:D7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abSelected="1" zoomScale="130" zoomScaleNormal="130" workbookViewId="0">
      <selection activeCell="H17" sqref="H17"/>
    </sheetView>
  </sheetViews>
  <sheetFormatPr defaultRowHeight="15" x14ac:dyDescent="0.25"/>
  <cols>
    <col min="1" max="1" width="9.140625" style="1"/>
    <col min="2" max="2" width="9.42578125" style="1" customWidth="1"/>
    <col min="3" max="3" width="12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1" max="11" width="9.140625" style="1"/>
    <col min="12" max="12" width="15.28515625" style="1" bestFit="1" customWidth="1"/>
  </cols>
  <sheetData>
    <row r="1" spans="1:13" x14ac:dyDescent="0.25">
      <c r="A1" s="6" t="s">
        <v>4</v>
      </c>
      <c r="B1" s="6" t="s">
        <v>15</v>
      </c>
      <c r="C1" s="6" t="s">
        <v>16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/>
      <c r="J1"/>
      <c r="K1"/>
      <c r="L1"/>
      <c r="M1" s="1"/>
    </row>
    <row r="2" spans="1:13" s="1" customFormat="1" ht="45" customHeight="1" x14ac:dyDescent="0.25">
      <c r="A2" s="86">
        <v>1</v>
      </c>
      <c r="B2" s="86" t="s">
        <v>39</v>
      </c>
      <c r="C2" s="73" t="s">
        <v>45</v>
      </c>
      <c r="D2" s="86">
        <f>36+13</f>
        <v>49</v>
      </c>
      <c r="E2" s="76">
        <v>24885</v>
      </c>
      <c r="F2" s="77">
        <v>27374</v>
      </c>
      <c r="G2" s="83">
        <v>87097500</v>
      </c>
      <c r="H2" s="83">
        <v>88839450</v>
      </c>
      <c r="I2" s="16"/>
      <c r="J2" s="68"/>
      <c r="K2" s="16"/>
      <c r="L2" s="69"/>
    </row>
    <row r="3" spans="1:13" ht="25.5" x14ac:dyDescent="0.3">
      <c r="A3" s="87">
        <v>2</v>
      </c>
      <c r="B3" s="88" t="s">
        <v>40</v>
      </c>
      <c r="C3" s="73" t="s">
        <v>46</v>
      </c>
      <c r="D3" s="86">
        <f>12+7</f>
        <v>19</v>
      </c>
      <c r="E3" s="76">
        <v>10287</v>
      </c>
      <c r="F3" s="77">
        <v>11316</v>
      </c>
      <c r="G3" s="96">
        <v>0</v>
      </c>
      <c r="H3" s="96">
        <v>0</v>
      </c>
      <c r="I3" s="74"/>
      <c r="J3" s="71"/>
      <c r="K3" s="70"/>
      <c r="L3" s="70"/>
      <c r="M3" s="1"/>
    </row>
    <row r="4" spans="1:13" ht="16.5" x14ac:dyDescent="0.3">
      <c r="A4" s="89" t="s">
        <v>51</v>
      </c>
      <c r="B4" s="90"/>
      <c r="C4" s="91"/>
      <c r="D4" s="92">
        <f>SUM(D2:D3)</f>
        <v>68</v>
      </c>
      <c r="E4" s="75">
        <f>SUM(E2:E3)</f>
        <v>35172</v>
      </c>
      <c r="F4" s="75">
        <f>SUM(F2:F3)</f>
        <v>38690</v>
      </c>
      <c r="G4" s="84">
        <f>SUM(G2:G3)</f>
        <v>87097500</v>
      </c>
      <c r="H4" s="84">
        <f>SUM(H2:H3)</f>
        <v>88839450</v>
      </c>
      <c r="I4" s="72">
        <v>2200</v>
      </c>
      <c r="J4" s="99">
        <f>F4*I4</f>
        <v>85118000</v>
      </c>
      <c r="K4" s="72">
        <v>60</v>
      </c>
      <c r="L4" s="100">
        <f>J4*K4%</f>
        <v>51070800</v>
      </c>
      <c r="M4" s="1"/>
    </row>
    <row r="5" spans="1:13" ht="25.5" x14ac:dyDescent="0.3">
      <c r="A5" s="87">
        <v>3</v>
      </c>
      <c r="B5" s="86" t="s">
        <v>41</v>
      </c>
      <c r="C5" s="73" t="s">
        <v>47</v>
      </c>
      <c r="D5" s="86">
        <f>20</f>
        <v>20</v>
      </c>
      <c r="E5" s="76">
        <v>9721</v>
      </c>
      <c r="F5" s="77">
        <v>10693</v>
      </c>
      <c r="G5" s="97">
        <v>34023500</v>
      </c>
      <c r="H5" s="97">
        <v>34703970</v>
      </c>
      <c r="I5" s="79"/>
      <c r="J5" s="94"/>
      <c r="K5" s="79"/>
      <c r="L5" s="79"/>
      <c r="M5" s="1"/>
    </row>
    <row r="6" spans="1:13" ht="25.5" x14ac:dyDescent="0.3">
      <c r="A6" s="87">
        <v>4</v>
      </c>
      <c r="B6" s="88" t="s">
        <v>42</v>
      </c>
      <c r="C6" s="73" t="s">
        <v>48</v>
      </c>
      <c r="D6" s="86">
        <v>10</v>
      </c>
      <c r="E6" s="76">
        <v>5259</v>
      </c>
      <c r="F6" s="77">
        <v>5785</v>
      </c>
      <c r="G6" s="96">
        <v>0</v>
      </c>
      <c r="H6" s="96">
        <v>0</v>
      </c>
      <c r="I6" s="79"/>
      <c r="J6" s="95"/>
      <c r="K6" s="79"/>
      <c r="L6" s="79"/>
      <c r="M6" s="1"/>
    </row>
    <row r="7" spans="1:13" ht="16.5" x14ac:dyDescent="0.3">
      <c r="A7" s="89" t="s">
        <v>52</v>
      </c>
      <c r="B7" s="90"/>
      <c r="C7" s="91"/>
      <c r="D7" s="92">
        <f>SUM(D5:D6)</f>
        <v>30</v>
      </c>
      <c r="E7" s="75">
        <f>SUM(E5:E6)</f>
        <v>14980</v>
      </c>
      <c r="F7" s="75">
        <f>SUM(F5:F6)</f>
        <v>16478</v>
      </c>
      <c r="G7" s="93">
        <f>SUM(G5:G6)</f>
        <v>34023500</v>
      </c>
      <c r="H7" s="93">
        <f>SUM(H5:H6)</f>
        <v>34703970</v>
      </c>
      <c r="I7" s="72">
        <v>2200</v>
      </c>
      <c r="J7" s="99">
        <f>F7*I7</f>
        <v>36251600</v>
      </c>
      <c r="K7" s="72">
        <v>5</v>
      </c>
      <c r="L7" s="100">
        <f>J7*K7%</f>
        <v>1812580</v>
      </c>
      <c r="M7" s="1"/>
    </row>
    <row r="8" spans="1:13" ht="25.5" x14ac:dyDescent="0.3">
      <c r="A8" s="87">
        <v>5</v>
      </c>
      <c r="B8" s="86" t="s">
        <v>43</v>
      </c>
      <c r="C8" s="73" t="s">
        <v>49</v>
      </c>
      <c r="D8" s="87">
        <f>18+6</f>
        <v>24</v>
      </c>
      <c r="E8" s="76">
        <v>11666</v>
      </c>
      <c r="F8" s="77">
        <v>12833</v>
      </c>
      <c r="G8" s="98">
        <v>40831000</v>
      </c>
      <c r="H8" s="98">
        <v>41647620</v>
      </c>
      <c r="I8" s="79"/>
      <c r="J8" s="79"/>
      <c r="K8" s="79"/>
      <c r="L8" s="79"/>
      <c r="M8" s="1"/>
    </row>
    <row r="9" spans="1:13" ht="25.5" x14ac:dyDescent="0.3">
      <c r="A9" s="87">
        <v>6</v>
      </c>
      <c r="B9" s="88" t="s">
        <v>44</v>
      </c>
      <c r="C9" s="73" t="s">
        <v>50</v>
      </c>
      <c r="D9" s="87">
        <f>12</f>
        <v>12</v>
      </c>
      <c r="E9" s="76">
        <v>6310</v>
      </c>
      <c r="F9" s="77">
        <v>6941</v>
      </c>
      <c r="G9" s="96">
        <v>0</v>
      </c>
      <c r="H9" s="96">
        <v>0</v>
      </c>
      <c r="I9" s="79"/>
      <c r="J9" s="79"/>
      <c r="K9" s="79"/>
      <c r="L9" s="79"/>
    </row>
    <row r="10" spans="1:13" ht="16.5" x14ac:dyDescent="0.3">
      <c r="A10" s="89" t="s">
        <v>53</v>
      </c>
      <c r="B10" s="90"/>
      <c r="C10" s="91"/>
      <c r="D10" s="92">
        <f>SUM(D8:D9)</f>
        <v>36</v>
      </c>
      <c r="E10" s="34">
        <f>SUM(E8:E9)</f>
        <v>17976</v>
      </c>
      <c r="F10" s="34">
        <f>SUM(F8:F9)</f>
        <v>19774</v>
      </c>
      <c r="G10" s="85">
        <f>SUM(G8:G9)</f>
        <v>40831000</v>
      </c>
      <c r="H10" s="85">
        <f>SUM(H8:H9)</f>
        <v>41647620</v>
      </c>
      <c r="I10" s="72">
        <v>2200</v>
      </c>
      <c r="J10" s="99">
        <f>F10*I10</f>
        <v>43502800</v>
      </c>
      <c r="K10" s="72">
        <v>5</v>
      </c>
      <c r="L10" s="100">
        <f>J10*K10%</f>
        <v>2175140</v>
      </c>
    </row>
    <row r="11" spans="1:13" ht="16.5" x14ac:dyDescent="0.3">
      <c r="A11" s="101"/>
      <c r="B11" s="102"/>
      <c r="C11" s="103"/>
      <c r="D11" s="92"/>
      <c r="E11" s="34"/>
      <c r="F11" s="34"/>
      <c r="G11" s="85"/>
      <c r="H11" s="85"/>
      <c r="I11" s="72"/>
      <c r="J11" s="99"/>
      <c r="K11" s="72"/>
      <c r="L11" s="100"/>
    </row>
    <row r="12" spans="1:13" x14ac:dyDescent="0.25">
      <c r="A12" s="80" t="s">
        <v>54</v>
      </c>
      <c r="B12" s="81"/>
      <c r="C12" s="82"/>
      <c r="D12" s="78">
        <f>D4+D7+D10</f>
        <v>134</v>
      </c>
      <c r="E12" s="78">
        <f>E4+E7+E10</f>
        <v>68128</v>
      </c>
      <c r="F12" s="78">
        <f>F4+F7+F10</f>
        <v>74942</v>
      </c>
      <c r="G12" s="104">
        <f>G4+G7+G10</f>
        <v>161952000</v>
      </c>
      <c r="H12" s="104">
        <f>H4+H7+H10</f>
        <v>165191040</v>
      </c>
      <c r="I12" s="79"/>
      <c r="J12" s="104">
        <f>J4+J7+J10</f>
        <v>164872400</v>
      </c>
      <c r="K12" s="79"/>
      <c r="L12" s="104">
        <f>L4+L7+L10</f>
        <v>55058520</v>
      </c>
    </row>
    <row r="17" spans="10:10" x14ac:dyDescent="0.25">
      <c r="J17" s="14">
        <f>F12*2200</f>
        <v>164872400</v>
      </c>
    </row>
  </sheetData>
  <mergeCells count="4">
    <mergeCell ref="A4:C4"/>
    <mergeCell ref="A7:C7"/>
    <mergeCell ref="A10:C10"/>
    <mergeCell ref="A12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B13:AF69"/>
  <sheetViews>
    <sheetView topLeftCell="H1" zoomScaleNormal="100" workbookViewId="0">
      <selection activeCell="AE65" sqref="AE65"/>
    </sheetView>
  </sheetViews>
  <sheetFormatPr defaultRowHeight="15" x14ac:dyDescent="0.25"/>
  <sheetData>
    <row r="13" spans="28:32" ht="15.75" thickBot="1" x14ac:dyDescent="0.3"/>
    <row r="14" spans="28:32" ht="17.25" thickBot="1" x14ac:dyDescent="0.3">
      <c r="AB14" s="18">
        <v>1</v>
      </c>
      <c r="AC14" s="18" t="s">
        <v>17</v>
      </c>
      <c r="AD14" s="18">
        <v>39.18</v>
      </c>
      <c r="AE14" s="2">
        <f>AD14*10.764</f>
        <v>421.73352</v>
      </c>
      <c r="AF14" s="12">
        <v>12</v>
      </c>
    </row>
    <row r="15" spans="28:32" ht="17.25" thickBot="1" x14ac:dyDescent="0.3">
      <c r="AB15" s="17">
        <v>2</v>
      </c>
      <c r="AC15" s="17" t="s">
        <v>17</v>
      </c>
      <c r="AD15" s="17">
        <v>38.82</v>
      </c>
      <c r="AE15" s="2">
        <f t="shared" ref="AE15:AE16" si="0">AD15*10.764</f>
        <v>417.85847999999999</v>
      </c>
      <c r="AF15" s="13">
        <v>36</v>
      </c>
    </row>
    <row r="16" spans="28:32" ht="17.25" thickBot="1" x14ac:dyDescent="0.3">
      <c r="AB16" s="18">
        <v>3</v>
      </c>
      <c r="AC16" s="18" t="s">
        <v>11</v>
      </c>
      <c r="AD16" s="18">
        <v>64.75</v>
      </c>
      <c r="AE16" s="2">
        <f t="shared" si="0"/>
        <v>696.96899999999994</v>
      </c>
      <c r="AF16" s="12">
        <v>20</v>
      </c>
    </row>
    <row r="17" spans="28:32" ht="17.25" thickBot="1" x14ac:dyDescent="0.3">
      <c r="AB17" s="17"/>
      <c r="AC17" s="17"/>
      <c r="AD17" s="17"/>
      <c r="AE17" s="17"/>
      <c r="AF17" s="19">
        <f>SUM(AF14:AF16)</f>
        <v>68</v>
      </c>
    </row>
    <row r="18" spans="28:32" ht="17.25" thickBot="1" x14ac:dyDescent="0.3">
      <c r="AB18" s="18"/>
      <c r="AC18" s="18"/>
      <c r="AD18" s="18"/>
      <c r="AE18" s="18"/>
      <c r="AF18" s="18"/>
    </row>
    <row r="19" spans="28:32" ht="17.25" thickBot="1" x14ac:dyDescent="0.3">
      <c r="AB19" s="17"/>
      <c r="AC19" s="17"/>
      <c r="AD19" s="17"/>
      <c r="AE19" s="17"/>
      <c r="AF19" s="17"/>
    </row>
    <row r="20" spans="28:32" ht="17.25" thickBot="1" x14ac:dyDescent="0.3">
      <c r="AB20" s="18"/>
      <c r="AC20" s="18"/>
      <c r="AD20" s="18"/>
      <c r="AE20" s="18"/>
      <c r="AF20" s="18"/>
    </row>
    <row r="21" spans="28:32" ht="17.25" thickBot="1" x14ac:dyDescent="0.3">
      <c r="AB21" s="17"/>
      <c r="AC21" s="17"/>
      <c r="AD21" s="17"/>
      <c r="AE21" s="17"/>
      <c r="AF21" s="17"/>
    </row>
    <row r="24" spans="28:32" ht="15.75" thickBot="1" x14ac:dyDescent="0.3"/>
    <row r="25" spans="28:32" ht="17.25" thickBot="1" x14ac:dyDescent="0.3">
      <c r="AB25" s="17"/>
      <c r="AC25" s="17"/>
      <c r="AD25" s="17"/>
      <c r="AE25" s="17"/>
      <c r="AF25" s="17"/>
    </row>
    <row r="26" spans="28:32" ht="17.25" thickBot="1" x14ac:dyDescent="0.3">
      <c r="AB26" s="18"/>
      <c r="AC26" s="18"/>
      <c r="AD26" s="18"/>
      <c r="AE26" s="18"/>
      <c r="AF26" s="18"/>
    </row>
    <row r="39" spans="28:32" ht="15.75" thickBot="1" x14ac:dyDescent="0.3"/>
    <row r="40" spans="28:32" ht="17.25" thickBot="1" x14ac:dyDescent="0.3">
      <c r="AB40" s="17">
        <v>1</v>
      </c>
      <c r="AC40" s="17" t="s">
        <v>17</v>
      </c>
      <c r="AD40" s="17">
        <v>38.979999999999997</v>
      </c>
      <c r="AE40" s="2">
        <f t="shared" ref="AE40:AE43" si="1">AD40*10.764</f>
        <v>419.58071999999993</v>
      </c>
      <c r="AF40" s="13">
        <v>10</v>
      </c>
    </row>
    <row r="41" spans="28:32" ht="17.25" thickBot="1" x14ac:dyDescent="0.3">
      <c r="AB41" s="18">
        <v>2</v>
      </c>
      <c r="AC41" s="18" t="s">
        <v>17</v>
      </c>
      <c r="AD41" s="18">
        <v>38.299999999999997</v>
      </c>
      <c r="AE41" s="2">
        <f t="shared" si="1"/>
        <v>412.26119999999992</v>
      </c>
      <c r="AF41" s="12">
        <v>5</v>
      </c>
    </row>
    <row r="42" spans="28:32" ht="17.25" thickBot="1" x14ac:dyDescent="0.3">
      <c r="AB42" s="17">
        <v>3</v>
      </c>
      <c r="AC42" s="17" t="s">
        <v>17</v>
      </c>
      <c r="AD42" s="17">
        <v>37.159999999999997</v>
      </c>
      <c r="AE42" s="2">
        <f t="shared" si="1"/>
        <v>399.99023999999991</v>
      </c>
      <c r="AF42" s="13">
        <v>5</v>
      </c>
    </row>
    <row r="43" spans="28:32" ht="17.25" thickBot="1" x14ac:dyDescent="0.3">
      <c r="AB43" s="18">
        <v>4</v>
      </c>
      <c r="AC43" s="18" t="s">
        <v>11</v>
      </c>
      <c r="AD43" s="18">
        <v>53.61</v>
      </c>
      <c r="AE43" s="2">
        <f t="shared" si="1"/>
        <v>577.05804000000001</v>
      </c>
      <c r="AF43" s="12">
        <v>10</v>
      </c>
    </row>
    <row r="44" spans="28:32" ht="17.25" thickBot="1" x14ac:dyDescent="0.3">
      <c r="AB44" s="17"/>
      <c r="AC44" s="17"/>
      <c r="AD44" s="17"/>
      <c r="AE44" s="17"/>
      <c r="AF44" s="19">
        <f>SUM(AF40:AF43)</f>
        <v>30</v>
      </c>
    </row>
    <row r="45" spans="28:32" ht="17.25" thickBot="1" x14ac:dyDescent="0.3">
      <c r="AB45" s="18"/>
      <c r="AC45" s="18"/>
      <c r="AD45" s="18"/>
      <c r="AE45" s="18"/>
      <c r="AF45" s="18"/>
    </row>
    <row r="46" spans="28:32" ht="17.25" thickBot="1" x14ac:dyDescent="0.3">
      <c r="AB46" s="17"/>
      <c r="AC46" s="17"/>
      <c r="AD46" s="17"/>
      <c r="AE46" s="17"/>
      <c r="AF46" s="17"/>
    </row>
    <row r="47" spans="28:32" ht="17.25" thickBot="1" x14ac:dyDescent="0.3">
      <c r="AB47" s="18"/>
      <c r="AC47" s="18"/>
      <c r="AD47" s="18"/>
      <c r="AE47" s="18"/>
      <c r="AF47" s="18"/>
    </row>
    <row r="61" spans="28:32" ht="15.75" thickBot="1" x14ac:dyDescent="0.3"/>
    <row r="62" spans="28:32" ht="17.25" thickBot="1" x14ac:dyDescent="0.3">
      <c r="AB62" s="10">
        <v>1</v>
      </c>
      <c r="AC62" s="10" t="s">
        <v>17</v>
      </c>
      <c r="AD62" s="10">
        <v>38.979999999999997</v>
      </c>
      <c r="AE62" s="2">
        <f t="shared" ref="AE62:AE65" si="2">AD62*10.764</f>
        <v>419.58071999999993</v>
      </c>
      <c r="AF62" s="13">
        <v>12</v>
      </c>
    </row>
    <row r="63" spans="28:32" ht="17.25" thickBot="1" x14ac:dyDescent="0.3">
      <c r="AB63" s="11">
        <v>2</v>
      </c>
      <c r="AC63" s="11" t="s">
        <v>17</v>
      </c>
      <c r="AD63" s="11">
        <v>37.159999999999997</v>
      </c>
      <c r="AE63" s="2">
        <f t="shared" si="2"/>
        <v>399.99023999999991</v>
      </c>
      <c r="AF63" s="12">
        <v>6</v>
      </c>
    </row>
    <row r="64" spans="28:32" ht="17.25" thickBot="1" x14ac:dyDescent="0.3">
      <c r="AB64" s="10">
        <v>3</v>
      </c>
      <c r="AC64" s="10" t="s">
        <v>11</v>
      </c>
      <c r="AD64" s="10">
        <v>53.61</v>
      </c>
      <c r="AE64" s="2">
        <f t="shared" si="2"/>
        <v>577.05804000000001</v>
      </c>
      <c r="AF64" s="13">
        <v>12</v>
      </c>
    </row>
    <row r="65" spans="28:32" ht="17.25" thickBot="1" x14ac:dyDescent="0.3">
      <c r="AB65" s="11">
        <v>4</v>
      </c>
      <c r="AC65" s="11" t="s">
        <v>17</v>
      </c>
      <c r="AD65" s="11">
        <v>38.299999999999997</v>
      </c>
      <c r="AE65" s="2">
        <f t="shared" si="2"/>
        <v>412.26119999999992</v>
      </c>
      <c r="AF65" s="12">
        <v>6</v>
      </c>
    </row>
    <row r="66" spans="28:32" ht="17.25" thickBot="1" x14ac:dyDescent="0.3">
      <c r="AB66" s="10"/>
      <c r="AC66" s="10"/>
      <c r="AD66" s="10"/>
      <c r="AE66" s="10"/>
      <c r="AF66" s="19">
        <f>SUM(AF62:AF65)</f>
        <v>36</v>
      </c>
    </row>
    <row r="67" spans="28:32" ht="17.25" thickBot="1" x14ac:dyDescent="0.3">
      <c r="AB67" s="11"/>
      <c r="AC67" s="11"/>
      <c r="AD67" s="11"/>
      <c r="AE67" s="11"/>
      <c r="AF67" s="11"/>
    </row>
    <row r="68" spans="28:32" ht="17.25" thickBot="1" x14ac:dyDescent="0.3">
      <c r="AB68" s="10"/>
      <c r="AC68" s="10"/>
      <c r="AD68" s="10"/>
      <c r="AE68" s="10"/>
      <c r="AF68" s="10"/>
    </row>
    <row r="69" spans="28:32" ht="17.25" thickBot="1" x14ac:dyDescent="0.3">
      <c r="AB69" s="11"/>
      <c r="AC69" s="11"/>
      <c r="AD69" s="11"/>
      <c r="AE69" s="11"/>
      <c r="AF69" s="11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topLeftCell="A19" zoomScale="130" zoomScaleNormal="130" workbookViewId="0">
      <selection activeCell="E16" sqref="E16:E23"/>
    </sheetView>
  </sheetViews>
  <sheetFormatPr defaultRowHeight="15" x14ac:dyDescent="0.25"/>
  <cols>
    <col min="1" max="1" width="10.5703125" customWidth="1"/>
  </cols>
  <sheetData>
    <row r="1" spans="1:12" x14ac:dyDescent="0.25">
      <c r="A1" s="20" t="s">
        <v>18</v>
      </c>
      <c r="D1" s="8" t="s">
        <v>20</v>
      </c>
    </row>
    <row r="2" spans="1:12" x14ac:dyDescent="0.25">
      <c r="A2" t="s">
        <v>19</v>
      </c>
      <c r="B2">
        <v>1</v>
      </c>
      <c r="C2" t="s">
        <v>24</v>
      </c>
      <c r="D2">
        <v>39.18</v>
      </c>
      <c r="E2" s="2">
        <f>D2*10.764</f>
        <v>421.73352</v>
      </c>
      <c r="F2">
        <v>0</v>
      </c>
      <c r="G2" s="2">
        <f t="shared" ref="G2:G13" si="0">F2*10.764</f>
        <v>0</v>
      </c>
      <c r="H2" s="2">
        <v>0</v>
      </c>
      <c r="I2" s="2">
        <f t="shared" ref="I2:I13" si="1">H2*10.764</f>
        <v>0</v>
      </c>
      <c r="J2" s="2">
        <f>G2+I2</f>
        <v>0</v>
      </c>
      <c r="L2" s="2">
        <f>E2+J2</f>
        <v>421.73352</v>
      </c>
    </row>
    <row r="3" spans="1:12" x14ac:dyDescent="0.25">
      <c r="B3">
        <v>2</v>
      </c>
      <c r="C3" t="s">
        <v>24</v>
      </c>
      <c r="D3">
        <v>38.82</v>
      </c>
      <c r="E3" s="2">
        <f t="shared" ref="E3:E13" si="2">D3*10.764</f>
        <v>417.85847999999999</v>
      </c>
      <c r="F3">
        <v>0</v>
      </c>
      <c r="G3" s="2">
        <f t="shared" si="0"/>
        <v>0</v>
      </c>
      <c r="H3" s="2">
        <v>0</v>
      </c>
      <c r="I3" s="2">
        <f t="shared" si="1"/>
        <v>0</v>
      </c>
      <c r="J3" s="2">
        <f t="shared" ref="J3:J13" si="3">G3+I3</f>
        <v>0</v>
      </c>
      <c r="L3" s="2">
        <f t="shared" ref="L3:L13" si="4">E3+J3</f>
        <v>417.85847999999999</v>
      </c>
    </row>
    <row r="4" spans="1:12" x14ac:dyDescent="0.25">
      <c r="B4">
        <v>3</v>
      </c>
      <c r="C4" t="s">
        <v>13</v>
      </c>
      <c r="D4">
        <v>64.75</v>
      </c>
      <c r="E4" s="2">
        <f t="shared" si="2"/>
        <v>696.96899999999994</v>
      </c>
      <c r="F4">
        <v>2.1</v>
      </c>
      <c r="G4" s="2">
        <f t="shared" si="0"/>
        <v>22.604399999999998</v>
      </c>
      <c r="H4">
        <v>3.11</v>
      </c>
      <c r="I4" s="2">
        <f t="shared" si="1"/>
        <v>33.476039999999998</v>
      </c>
      <c r="J4" s="2">
        <f t="shared" si="3"/>
        <v>56.080439999999996</v>
      </c>
      <c r="L4" s="2">
        <f t="shared" si="4"/>
        <v>753.04943999999989</v>
      </c>
    </row>
    <row r="5" spans="1:12" x14ac:dyDescent="0.25">
      <c r="B5">
        <v>4</v>
      </c>
      <c r="C5" t="s">
        <v>13</v>
      </c>
      <c r="D5">
        <v>64.75</v>
      </c>
      <c r="E5" s="2">
        <f t="shared" si="2"/>
        <v>696.96899999999994</v>
      </c>
      <c r="F5">
        <v>2.1</v>
      </c>
      <c r="G5" s="2">
        <f t="shared" si="0"/>
        <v>22.604399999999998</v>
      </c>
      <c r="H5">
        <v>3.11</v>
      </c>
      <c r="I5" s="2">
        <f t="shared" si="1"/>
        <v>33.476039999999998</v>
      </c>
      <c r="J5" s="2">
        <f t="shared" si="3"/>
        <v>56.080439999999996</v>
      </c>
      <c r="L5" s="2">
        <f t="shared" si="4"/>
        <v>753.04943999999989</v>
      </c>
    </row>
    <row r="6" spans="1:12" x14ac:dyDescent="0.25">
      <c r="B6">
        <v>5</v>
      </c>
      <c r="C6" t="s">
        <v>24</v>
      </c>
      <c r="D6">
        <v>38.82</v>
      </c>
      <c r="E6" s="2">
        <f t="shared" si="2"/>
        <v>417.85847999999999</v>
      </c>
      <c r="F6">
        <v>0</v>
      </c>
      <c r="G6" s="2">
        <f t="shared" si="0"/>
        <v>0</v>
      </c>
      <c r="H6">
        <v>0</v>
      </c>
      <c r="I6" s="2">
        <f t="shared" si="1"/>
        <v>0</v>
      </c>
      <c r="J6" s="2">
        <f t="shared" si="3"/>
        <v>0</v>
      </c>
      <c r="L6" s="2">
        <f t="shared" si="4"/>
        <v>417.85847999999999</v>
      </c>
    </row>
    <row r="7" spans="1:12" x14ac:dyDescent="0.25">
      <c r="A7" s="8"/>
      <c r="B7">
        <v>6</v>
      </c>
      <c r="C7" t="s">
        <v>24</v>
      </c>
      <c r="D7">
        <v>38.82</v>
      </c>
      <c r="E7" s="2">
        <f t="shared" si="2"/>
        <v>417.85847999999999</v>
      </c>
      <c r="F7">
        <v>0</v>
      </c>
      <c r="G7" s="2">
        <f t="shared" si="0"/>
        <v>0</v>
      </c>
      <c r="H7">
        <v>0</v>
      </c>
      <c r="I7" s="2">
        <f t="shared" si="1"/>
        <v>0</v>
      </c>
      <c r="J7" s="2">
        <f t="shared" si="3"/>
        <v>0</v>
      </c>
      <c r="L7" s="2">
        <f t="shared" si="4"/>
        <v>417.85847999999999</v>
      </c>
    </row>
    <row r="8" spans="1:12" x14ac:dyDescent="0.25">
      <c r="B8">
        <v>7</v>
      </c>
      <c r="C8" t="s">
        <v>24</v>
      </c>
      <c r="D8">
        <v>38.82</v>
      </c>
      <c r="E8" s="2">
        <f t="shared" si="2"/>
        <v>417.85847999999999</v>
      </c>
      <c r="F8">
        <v>0</v>
      </c>
      <c r="G8" s="2">
        <f t="shared" si="0"/>
        <v>0</v>
      </c>
      <c r="H8">
        <v>0</v>
      </c>
      <c r="I8" s="2">
        <f t="shared" si="1"/>
        <v>0</v>
      </c>
      <c r="J8" s="2">
        <f t="shared" si="3"/>
        <v>0</v>
      </c>
      <c r="L8" s="2">
        <f t="shared" si="4"/>
        <v>417.85847999999999</v>
      </c>
    </row>
    <row r="9" spans="1:12" x14ac:dyDescent="0.25">
      <c r="B9">
        <v>8</v>
      </c>
      <c r="C9" t="s">
        <v>24</v>
      </c>
      <c r="D9">
        <v>38.82</v>
      </c>
      <c r="E9" s="2">
        <f t="shared" si="2"/>
        <v>417.85847999999999</v>
      </c>
      <c r="F9">
        <v>0</v>
      </c>
      <c r="G9" s="2">
        <f t="shared" si="0"/>
        <v>0</v>
      </c>
      <c r="H9">
        <v>0</v>
      </c>
      <c r="I9" s="2">
        <f t="shared" si="1"/>
        <v>0</v>
      </c>
      <c r="J9" s="2">
        <f t="shared" si="3"/>
        <v>0</v>
      </c>
      <c r="L9" s="2">
        <f t="shared" si="4"/>
        <v>417.85847999999999</v>
      </c>
    </row>
    <row r="10" spans="1:12" x14ac:dyDescent="0.25">
      <c r="B10">
        <v>9</v>
      </c>
      <c r="C10" t="s">
        <v>13</v>
      </c>
      <c r="D10">
        <v>64.75</v>
      </c>
      <c r="E10" s="2">
        <f t="shared" si="2"/>
        <v>696.96899999999994</v>
      </c>
      <c r="F10">
        <v>2.1</v>
      </c>
      <c r="G10" s="2">
        <f t="shared" si="0"/>
        <v>22.604399999999998</v>
      </c>
      <c r="H10">
        <v>3.11</v>
      </c>
      <c r="I10" s="2">
        <f t="shared" si="1"/>
        <v>33.476039999999998</v>
      </c>
      <c r="J10" s="2">
        <f t="shared" si="3"/>
        <v>56.080439999999996</v>
      </c>
      <c r="L10" s="2">
        <f t="shared" si="4"/>
        <v>753.04943999999989</v>
      </c>
    </row>
    <row r="11" spans="1:12" x14ac:dyDescent="0.25">
      <c r="B11">
        <v>10</v>
      </c>
      <c r="C11" t="s">
        <v>13</v>
      </c>
      <c r="D11">
        <v>64.75</v>
      </c>
      <c r="E11" s="2">
        <f t="shared" si="2"/>
        <v>696.96899999999994</v>
      </c>
      <c r="F11">
        <v>2.1</v>
      </c>
      <c r="G11" s="2">
        <f t="shared" si="0"/>
        <v>22.604399999999998</v>
      </c>
      <c r="H11">
        <v>3.11</v>
      </c>
      <c r="I11" s="2">
        <f t="shared" si="1"/>
        <v>33.476039999999998</v>
      </c>
      <c r="J11" s="2">
        <f t="shared" si="3"/>
        <v>56.080439999999996</v>
      </c>
      <c r="L11" s="2">
        <f t="shared" si="4"/>
        <v>753.04943999999989</v>
      </c>
    </row>
    <row r="12" spans="1:12" x14ac:dyDescent="0.25">
      <c r="B12">
        <v>11</v>
      </c>
      <c r="C12" t="s">
        <v>24</v>
      </c>
      <c r="D12">
        <v>38.82</v>
      </c>
      <c r="E12" s="2">
        <f t="shared" si="2"/>
        <v>417.85847999999999</v>
      </c>
      <c r="F12">
        <v>0</v>
      </c>
      <c r="G12" s="2">
        <f t="shared" si="0"/>
        <v>0</v>
      </c>
      <c r="H12">
        <v>0</v>
      </c>
      <c r="I12" s="2">
        <f t="shared" si="1"/>
        <v>0</v>
      </c>
      <c r="J12" s="2">
        <f t="shared" si="3"/>
        <v>0</v>
      </c>
      <c r="L12" s="2">
        <f t="shared" si="4"/>
        <v>417.85847999999999</v>
      </c>
    </row>
    <row r="13" spans="1:12" ht="17.25" customHeight="1" x14ac:dyDescent="0.25">
      <c r="B13">
        <v>12</v>
      </c>
      <c r="C13" t="s">
        <v>24</v>
      </c>
      <c r="D13">
        <v>39.18</v>
      </c>
      <c r="E13" s="2">
        <f t="shared" si="2"/>
        <v>421.73352</v>
      </c>
      <c r="F13">
        <v>0</v>
      </c>
      <c r="G13" s="2">
        <f t="shared" si="0"/>
        <v>0</v>
      </c>
      <c r="H13">
        <v>0</v>
      </c>
      <c r="I13" s="2">
        <f t="shared" si="1"/>
        <v>0</v>
      </c>
      <c r="J13" s="2">
        <f t="shared" si="3"/>
        <v>0</v>
      </c>
      <c r="L13" s="2">
        <f t="shared" si="4"/>
        <v>421.73352</v>
      </c>
    </row>
    <row r="15" spans="1:12" x14ac:dyDescent="0.25">
      <c r="D15" s="8" t="s">
        <v>21</v>
      </c>
    </row>
    <row r="16" spans="1:12" x14ac:dyDescent="0.25">
      <c r="B16">
        <v>1</v>
      </c>
      <c r="C16" t="s">
        <v>24</v>
      </c>
      <c r="D16">
        <v>39.18</v>
      </c>
      <c r="E16" s="2">
        <f t="shared" ref="E16:E23" si="5">D16*10.764</f>
        <v>421.73352</v>
      </c>
    </row>
    <row r="17" spans="1:7" x14ac:dyDescent="0.25">
      <c r="B17">
        <v>2</v>
      </c>
      <c r="C17" t="s">
        <v>24</v>
      </c>
      <c r="D17">
        <v>38.82</v>
      </c>
      <c r="E17" s="2">
        <f t="shared" si="5"/>
        <v>417.85847999999999</v>
      </c>
    </row>
    <row r="18" spans="1:7" x14ac:dyDescent="0.25">
      <c r="B18">
        <v>3</v>
      </c>
      <c r="C18" t="s">
        <v>24</v>
      </c>
      <c r="D18">
        <v>38.82</v>
      </c>
      <c r="E18" s="2">
        <f t="shared" si="5"/>
        <v>417.85847999999999</v>
      </c>
    </row>
    <row r="19" spans="1:7" x14ac:dyDescent="0.25">
      <c r="B19">
        <v>4</v>
      </c>
      <c r="C19" t="s">
        <v>24</v>
      </c>
      <c r="D19">
        <v>38.82</v>
      </c>
      <c r="E19" s="2">
        <f t="shared" si="5"/>
        <v>417.85847999999999</v>
      </c>
    </row>
    <row r="20" spans="1:7" x14ac:dyDescent="0.25">
      <c r="B20">
        <v>5</v>
      </c>
      <c r="C20" t="s">
        <v>24</v>
      </c>
      <c r="D20">
        <v>38.82</v>
      </c>
      <c r="E20" s="2">
        <f t="shared" si="5"/>
        <v>417.85847999999999</v>
      </c>
    </row>
    <row r="21" spans="1:7" x14ac:dyDescent="0.25">
      <c r="B21">
        <v>6</v>
      </c>
      <c r="C21" t="s">
        <v>24</v>
      </c>
      <c r="D21">
        <v>38.82</v>
      </c>
      <c r="E21" s="2">
        <f t="shared" si="5"/>
        <v>417.85847999999999</v>
      </c>
    </row>
    <row r="22" spans="1:7" x14ac:dyDescent="0.25">
      <c r="B22">
        <v>7</v>
      </c>
      <c r="C22" t="s">
        <v>24</v>
      </c>
      <c r="D22">
        <v>38.82</v>
      </c>
      <c r="E22" s="2">
        <f t="shared" si="5"/>
        <v>417.85847999999999</v>
      </c>
    </row>
    <row r="23" spans="1:7" x14ac:dyDescent="0.25">
      <c r="B23">
        <v>8</v>
      </c>
      <c r="C23" t="s">
        <v>24</v>
      </c>
      <c r="D23">
        <v>39.18</v>
      </c>
      <c r="E23" s="2">
        <f t="shared" si="5"/>
        <v>421.73352</v>
      </c>
    </row>
    <row r="25" spans="1:7" x14ac:dyDescent="0.25">
      <c r="A25" s="20" t="s">
        <v>22</v>
      </c>
      <c r="C25" s="8" t="s">
        <v>25</v>
      </c>
    </row>
    <row r="26" spans="1:7" x14ac:dyDescent="0.25">
      <c r="A26" t="s">
        <v>23</v>
      </c>
      <c r="B26">
        <v>1</v>
      </c>
      <c r="C26" s="21" t="s">
        <v>24</v>
      </c>
      <c r="D26">
        <v>38.979999999999997</v>
      </c>
      <c r="E26" s="2">
        <f t="shared" ref="E26:G31" si="6">D26*10.764</f>
        <v>419.58071999999993</v>
      </c>
      <c r="F26">
        <v>2.74</v>
      </c>
      <c r="G26" s="2">
        <f t="shared" si="6"/>
        <v>29.493359999999999</v>
      </c>
    </row>
    <row r="27" spans="1:7" x14ac:dyDescent="0.25">
      <c r="B27">
        <v>2</v>
      </c>
      <c r="C27" s="21" t="s">
        <v>24</v>
      </c>
      <c r="D27">
        <v>38.299999999999997</v>
      </c>
      <c r="E27" s="2">
        <f t="shared" si="6"/>
        <v>412.26119999999992</v>
      </c>
      <c r="F27">
        <v>3.78</v>
      </c>
      <c r="G27" s="2">
        <f t="shared" si="6"/>
        <v>40.687919999999998</v>
      </c>
    </row>
    <row r="28" spans="1:7" x14ac:dyDescent="0.25">
      <c r="B28">
        <v>3</v>
      </c>
      <c r="C28" s="21" t="s">
        <v>13</v>
      </c>
      <c r="D28">
        <v>53.61</v>
      </c>
      <c r="E28" s="2">
        <f t="shared" si="6"/>
        <v>577.05804000000001</v>
      </c>
      <c r="F28">
        <v>2.2799999999999998</v>
      </c>
      <c r="G28" s="2">
        <f t="shared" si="6"/>
        <v>24.541919999999998</v>
      </c>
    </row>
    <row r="29" spans="1:7" x14ac:dyDescent="0.25">
      <c r="B29">
        <v>4</v>
      </c>
      <c r="C29" s="21" t="s">
        <v>13</v>
      </c>
      <c r="D29">
        <v>53.61</v>
      </c>
      <c r="E29" s="2">
        <f t="shared" si="6"/>
        <v>577.05804000000001</v>
      </c>
      <c r="F29">
        <v>2.2799999999999998</v>
      </c>
      <c r="G29" s="2">
        <f t="shared" si="6"/>
        <v>24.541919999999998</v>
      </c>
    </row>
    <row r="30" spans="1:7" x14ac:dyDescent="0.25">
      <c r="B30">
        <v>5</v>
      </c>
      <c r="C30" s="21" t="s">
        <v>24</v>
      </c>
      <c r="D30">
        <v>37.159999999999997</v>
      </c>
      <c r="E30" s="2">
        <f t="shared" si="6"/>
        <v>399.99023999999991</v>
      </c>
      <c r="F30">
        <v>3.78</v>
      </c>
      <c r="G30" s="2">
        <f t="shared" si="6"/>
        <v>40.687919999999998</v>
      </c>
    </row>
    <row r="31" spans="1:7" x14ac:dyDescent="0.25">
      <c r="B31">
        <v>6</v>
      </c>
      <c r="C31" s="21" t="s">
        <v>24</v>
      </c>
      <c r="D31">
        <v>38.979999999999997</v>
      </c>
      <c r="E31" s="2">
        <f t="shared" si="6"/>
        <v>419.58071999999993</v>
      </c>
      <c r="F31">
        <v>2.74</v>
      </c>
      <c r="G31" s="2">
        <f t="shared" si="6"/>
        <v>29.493359999999999</v>
      </c>
    </row>
    <row r="33" spans="1:7" x14ac:dyDescent="0.25">
      <c r="A33" s="20" t="s">
        <v>26</v>
      </c>
      <c r="C33" s="8" t="s">
        <v>27</v>
      </c>
    </row>
    <row r="34" spans="1:7" x14ac:dyDescent="0.25">
      <c r="A34" t="s">
        <v>23</v>
      </c>
      <c r="B34">
        <v>1</v>
      </c>
      <c r="C34" s="21" t="s">
        <v>24</v>
      </c>
      <c r="D34">
        <v>38.979999999999997</v>
      </c>
      <c r="E34" s="2">
        <f t="shared" ref="E34" si="7">D34*10.764</f>
        <v>419.58071999999993</v>
      </c>
      <c r="F34">
        <v>2.74</v>
      </c>
      <c r="G34" s="2">
        <f t="shared" ref="G34" si="8">F34*10.764</f>
        <v>29.493359999999999</v>
      </c>
    </row>
    <row r="35" spans="1:7" x14ac:dyDescent="0.25">
      <c r="B35">
        <v>2</v>
      </c>
      <c r="C35" s="21" t="s">
        <v>24</v>
      </c>
      <c r="D35">
        <v>37.159999999999997</v>
      </c>
      <c r="E35" s="2">
        <f t="shared" ref="E35" si="9">D35*10.764</f>
        <v>399.99023999999991</v>
      </c>
      <c r="F35">
        <v>3.78</v>
      </c>
      <c r="G35" s="2">
        <f t="shared" ref="G35" si="10">F35*10.764</f>
        <v>40.687919999999998</v>
      </c>
    </row>
    <row r="36" spans="1:7" x14ac:dyDescent="0.25">
      <c r="B36">
        <v>3</v>
      </c>
      <c r="C36" s="21" t="s">
        <v>13</v>
      </c>
      <c r="D36">
        <v>53.61</v>
      </c>
      <c r="E36" s="2">
        <f t="shared" ref="E36" si="11">D36*10.764</f>
        <v>577.05804000000001</v>
      </c>
      <c r="F36">
        <v>2.2799999999999998</v>
      </c>
      <c r="G36" s="2">
        <f t="shared" ref="G36" si="12">F36*10.764</f>
        <v>24.541919999999998</v>
      </c>
    </row>
    <row r="37" spans="1:7" x14ac:dyDescent="0.25">
      <c r="B37">
        <v>4</v>
      </c>
      <c r="C37" s="21" t="s">
        <v>13</v>
      </c>
      <c r="D37">
        <v>53.61</v>
      </c>
      <c r="E37" s="2">
        <f t="shared" ref="E37" si="13">D37*10.764</f>
        <v>577.05804000000001</v>
      </c>
      <c r="F37">
        <v>2.2799999999999998</v>
      </c>
      <c r="G37" s="2">
        <f t="shared" ref="G37" si="14">F37*10.764</f>
        <v>24.541919999999998</v>
      </c>
    </row>
    <row r="38" spans="1:7" x14ac:dyDescent="0.25">
      <c r="B38">
        <v>5</v>
      </c>
      <c r="C38" s="21" t="s">
        <v>24</v>
      </c>
      <c r="D38">
        <v>38.299999999999997</v>
      </c>
      <c r="E38" s="2">
        <f t="shared" ref="E38" si="15">D38*10.764</f>
        <v>412.26119999999992</v>
      </c>
      <c r="F38">
        <v>3.78</v>
      </c>
      <c r="G38" s="2">
        <f t="shared" ref="G38" si="16">F38*10.764</f>
        <v>40.687919999999998</v>
      </c>
    </row>
    <row r="39" spans="1:7" x14ac:dyDescent="0.25">
      <c r="B39">
        <v>6</v>
      </c>
      <c r="C39" s="21" t="s">
        <v>24</v>
      </c>
      <c r="D39">
        <v>38.979999999999997</v>
      </c>
      <c r="E39" s="2">
        <f t="shared" ref="E39" si="17">D39*10.764</f>
        <v>419.58071999999993</v>
      </c>
      <c r="F39">
        <v>2.74</v>
      </c>
      <c r="G39" s="2">
        <f t="shared" ref="G39" si="18">F39*10.764</f>
        <v>29.493359999999999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8018-F343-4E0C-85EF-BF750C963BDA}">
  <dimension ref="A5:I22"/>
  <sheetViews>
    <sheetView workbookViewId="0">
      <selection activeCell="L20" sqref="L20"/>
    </sheetView>
  </sheetViews>
  <sheetFormatPr defaultRowHeight="15" x14ac:dyDescent="0.25"/>
  <cols>
    <col min="4" max="4" width="14.28515625" bestFit="1" customWidth="1"/>
  </cols>
  <sheetData>
    <row r="5" spans="1:9" x14ac:dyDescent="0.25">
      <c r="B5" t="s">
        <v>0</v>
      </c>
      <c r="C5" t="s">
        <v>6</v>
      </c>
      <c r="D5" t="s">
        <v>8</v>
      </c>
      <c r="E5" t="s">
        <v>14</v>
      </c>
    </row>
    <row r="6" spans="1:9" x14ac:dyDescent="0.25">
      <c r="D6" s="7"/>
      <c r="E6" t="e">
        <f>D6/C6</f>
        <v>#DIV/0!</v>
      </c>
    </row>
    <row r="7" spans="1:9" x14ac:dyDescent="0.25">
      <c r="A7">
        <v>2</v>
      </c>
      <c r="D7" s="7"/>
      <c r="E7" t="e">
        <f>D7/C7</f>
        <v>#DIV/0!</v>
      </c>
    </row>
    <row r="8" spans="1:9" x14ac:dyDescent="0.25">
      <c r="E8" t="e">
        <f t="shared" ref="E8:E22" si="0">D8/C8</f>
        <v>#DIV/0!</v>
      </c>
    </row>
    <row r="9" spans="1:9" x14ac:dyDescent="0.25">
      <c r="E9" t="e">
        <f t="shared" si="0"/>
        <v>#DIV/0!</v>
      </c>
      <c r="G9">
        <v>516000</v>
      </c>
      <c r="H9">
        <v>30000</v>
      </c>
      <c r="I9">
        <f>D9+G9+H9</f>
        <v>546000</v>
      </c>
    </row>
    <row r="10" spans="1:9" x14ac:dyDescent="0.25">
      <c r="E10" t="e">
        <f t="shared" si="0"/>
        <v>#DIV/0!</v>
      </c>
    </row>
    <row r="11" spans="1:9" x14ac:dyDescent="0.25">
      <c r="E11" t="e">
        <f t="shared" si="0"/>
        <v>#DIV/0!</v>
      </c>
    </row>
    <row r="12" spans="1:9" x14ac:dyDescent="0.25">
      <c r="E12" t="e">
        <f t="shared" si="0"/>
        <v>#DIV/0!</v>
      </c>
    </row>
    <row r="13" spans="1:9" x14ac:dyDescent="0.25">
      <c r="E13" t="e">
        <f t="shared" si="0"/>
        <v>#DIV/0!</v>
      </c>
    </row>
    <row r="14" spans="1:9" x14ac:dyDescent="0.25">
      <c r="E14" t="e">
        <f t="shared" si="0"/>
        <v>#DIV/0!</v>
      </c>
      <c r="G14">
        <v>761400</v>
      </c>
      <c r="H14">
        <v>30000</v>
      </c>
      <c r="I14">
        <f>D14+G14+H14</f>
        <v>791400</v>
      </c>
    </row>
    <row r="15" spans="1:9" x14ac:dyDescent="0.25">
      <c r="E15" t="e">
        <f t="shared" si="0"/>
        <v>#DIV/0!</v>
      </c>
      <c r="G15">
        <v>714000</v>
      </c>
      <c r="H15">
        <v>30000</v>
      </c>
      <c r="I15">
        <f>D15+G15+H15</f>
        <v>744000</v>
      </c>
    </row>
    <row r="16" spans="1:9" x14ac:dyDescent="0.25">
      <c r="E16" t="e">
        <f t="shared" si="0"/>
        <v>#DIV/0!</v>
      </c>
    </row>
    <row r="17" spans="5:5" x14ac:dyDescent="0.25">
      <c r="E17" t="e">
        <f t="shared" si="0"/>
        <v>#DIV/0!</v>
      </c>
    </row>
    <row r="18" spans="5:5" x14ac:dyDescent="0.25">
      <c r="E18" t="e">
        <f t="shared" si="0"/>
        <v>#DIV/0!</v>
      </c>
    </row>
    <row r="19" spans="5:5" x14ac:dyDescent="0.25">
      <c r="E19" t="e">
        <f t="shared" si="0"/>
        <v>#DIV/0!</v>
      </c>
    </row>
    <row r="20" spans="5:5" x14ac:dyDescent="0.25">
      <c r="E20" t="e">
        <f t="shared" si="0"/>
        <v>#DIV/0!</v>
      </c>
    </row>
    <row r="21" spans="5:5" x14ac:dyDescent="0.25">
      <c r="E21" t="e">
        <f t="shared" si="0"/>
        <v>#DIV/0!</v>
      </c>
    </row>
    <row r="22" spans="5:5" x14ac:dyDescent="0.25">
      <c r="E22" t="e">
        <f t="shared" si="0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87F7-03B4-41F7-B5A4-F4EFC65DA4CF}">
  <dimension ref="A1:Q87"/>
  <sheetViews>
    <sheetView topLeftCell="A34" zoomScale="145" zoomScaleNormal="145" workbookViewId="0">
      <selection activeCell="J51" sqref="J51:K51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0.5703125" style="64" customWidth="1"/>
    <col min="11" max="11" width="12.1406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2" bestFit="1" customWidth="1"/>
    <col min="16" max="16" width="16.140625" customWidth="1"/>
  </cols>
  <sheetData>
    <row r="1" spans="1:17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7" x14ac:dyDescent="0.25">
      <c r="A2" s="53">
        <v>1</v>
      </c>
      <c r="B2" s="54">
        <v>101</v>
      </c>
      <c r="C2" s="54">
        <v>1</v>
      </c>
      <c r="D2" s="54" t="s">
        <v>24</v>
      </c>
      <c r="E2" s="54">
        <v>422</v>
      </c>
      <c r="F2" s="54">
        <v>0</v>
      </c>
      <c r="G2" s="54">
        <f>E2+F2</f>
        <v>422</v>
      </c>
      <c r="H2" s="54">
        <f>G2*1.1</f>
        <v>464.20000000000005</v>
      </c>
      <c r="I2" s="53">
        <v>3500</v>
      </c>
      <c r="J2" s="55">
        <f>G2*I2</f>
        <v>1477000</v>
      </c>
      <c r="K2" s="56">
        <f>J2*1.02</f>
        <v>1506540</v>
      </c>
      <c r="L2" s="57">
        <f t="shared" ref="L2:L50" si="0">MROUND((K2*0.025/12),500)</f>
        <v>3000</v>
      </c>
      <c r="M2" s="56">
        <f>H2*2200</f>
        <v>1021240.0000000001</v>
      </c>
      <c r="N2" s="22" t="s">
        <v>32</v>
      </c>
      <c r="O2" s="7"/>
      <c r="P2" s="15">
        <f>G2*1.3</f>
        <v>548.6</v>
      </c>
      <c r="Q2">
        <f>J2/P2</f>
        <v>2692.3076923076924</v>
      </c>
    </row>
    <row r="3" spans="1:17" x14ac:dyDescent="0.25">
      <c r="A3" s="53">
        <v>2</v>
      </c>
      <c r="B3" s="54">
        <v>102</v>
      </c>
      <c r="C3" s="54">
        <v>1</v>
      </c>
      <c r="D3" s="54" t="s">
        <v>24</v>
      </c>
      <c r="E3" s="54">
        <v>418</v>
      </c>
      <c r="F3" s="54">
        <v>0</v>
      </c>
      <c r="G3" s="54">
        <f t="shared" ref="G3:G47" si="1">E3+F3</f>
        <v>418</v>
      </c>
      <c r="H3" s="54">
        <f t="shared" ref="H3:H47" si="2">G3*1.1</f>
        <v>459.8</v>
      </c>
      <c r="I3" s="53">
        <v>3500</v>
      </c>
      <c r="J3" s="55">
        <f t="shared" ref="J3:J47" si="3">G3*I3</f>
        <v>1463000</v>
      </c>
      <c r="K3" s="56">
        <f t="shared" ref="K3:K47" si="4">J3*1.02</f>
        <v>1492260</v>
      </c>
      <c r="L3" s="57">
        <f t="shared" si="0"/>
        <v>3000</v>
      </c>
      <c r="M3" s="56">
        <f t="shared" ref="M3:M47" si="5">H3*2200</f>
        <v>1011560</v>
      </c>
      <c r="N3" s="22" t="s">
        <v>32</v>
      </c>
    </row>
    <row r="4" spans="1:17" x14ac:dyDescent="0.25">
      <c r="A4" s="53">
        <v>3</v>
      </c>
      <c r="B4" s="54">
        <v>107</v>
      </c>
      <c r="C4" s="54">
        <v>1</v>
      </c>
      <c r="D4" s="54" t="s">
        <v>24</v>
      </c>
      <c r="E4" s="54">
        <v>418</v>
      </c>
      <c r="F4" s="54">
        <v>0</v>
      </c>
      <c r="G4" s="54">
        <f t="shared" si="1"/>
        <v>418</v>
      </c>
      <c r="H4" s="54">
        <f t="shared" si="2"/>
        <v>459.8</v>
      </c>
      <c r="I4" s="53">
        <v>3500</v>
      </c>
      <c r="J4" s="55">
        <f t="shared" si="3"/>
        <v>1463000</v>
      </c>
      <c r="K4" s="56">
        <f t="shared" si="4"/>
        <v>1492260</v>
      </c>
      <c r="L4" s="57">
        <f t="shared" si="0"/>
        <v>3000</v>
      </c>
      <c r="M4" s="56">
        <f t="shared" si="5"/>
        <v>1011560</v>
      </c>
      <c r="N4" s="22" t="s">
        <v>32</v>
      </c>
    </row>
    <row r="5" spans="1:17" x14ac:dyDescent="0.25">
      <c r="A5" s="53">
        <v>4</v>
      </c>
      <c r="B5" s="54">
        <v>108</v>
      </c>
      <c r="C5" s="54">
        <v>1</v>
      </c>
      <c r="D5" s="54" t="s">
        <v>24</v>
      </c>
      <c r="E5" s="54">
        <v>418</v>
      </c>
      <c r="F5" s="54">
        <v>0</v>
      </c>
      <c r="G5" s="54">
        <f t="shared" si="1"/>
        <v>418</v>
      </c>
      <c r="H5" s="54">
        <f t="shared" si="2"/>
        <v>459.8</v>
      </c>
      <c r="I5" s="53">
        <v>3500</v>
      </c>
      <c r="J5" s="55">
        <f t="shared" si="3"/>
        <v>1463000</v>
      </c>
      <c r="K5" s="56">
        <f t="shared" si="4"/>
        <v>1492260</v>
      </c>
      <c r="L5" s="57">
        <f t="shared" si="0"/>
        <v>3000</v>
      </c>
      <c r="M5" s="56">
        <f t="shared" si="5"/>
        <v>1011560</v>
      </c>
      <c r="N5" s="22" t="s">
        <v>32</v>
      </c>
    </row>
    <row r="6" spans="1:17" x14ac:dyDescent="0.25">
      <c r="A6" s="53">
        <v>5</v>
      </c>
      <c r="B6" s="54">
        <v>109</v>
      </c>
      <c r="C6" s="54">
        <v>1</v>
      </c>
      <c r="D6" s="54" t="s">
        <v>13</v>
      </c>
      <c r="E6" s="54">
        <v>697</v>
      </c>
      <c r="F6" s="54">
        <v>56</v>
      </c>
      <c r="G6" s="54">
        <f t="shared" si="1"/>
        <v>753</v>
      </c>
      <c r="H6" s="54">
        <f t="shared" si="2"/>
        <v>828.30000000000007</v>
      </c>
      <c r="I6" s="53">
        <v>3500</v>
      </c>
      <c r="J6" s="55">
        <f t="shared" si="3"/>
        <v>2635500</v>
      </c>
      <c r="K6" s="56">
        <f t="shared" si="4"/>
        <v>2688210</v>
      </c>
      <c r="L6" s="57">
        <f t="shared" si="0"/>
        <v>5500</v>
      </c>
      <c r="M6" s="56">
        <f t="shared" si="5"/>
        <v>1822260.0000000002</v>
      </c>
      <c r="N6" s="22" t="s">
        <v>32</v>
      </c>
    </row>
    <row r="7" spans="1:17" x14ac:dyDescent="0.25">
      <c r="A7" s="53">
        <v>6</v>
      </c>
      <c r="B7" s="54">
        <v>110</v>
      </c>
      <c r="C7" s="54">
        <v>1</v>
      </c>
      <c r="D7" s="54" t="s">
        <v>13</v>
      </c>
      <c r="E7" s="54">
        <v>697</v>
      </c>
      <c r="F7" s="54">
        <v>56</v>
      </c>
      <c r="G7" s="54">
        <f t="shared" si="1"/>
        <v>753</v>
      </c>
      <c r="H7" s="54">
        <f t="shared" si="2"/>
        <v>828.30000000000007</v>
      </c>
      <c r="I7" s="53">
        <v>3500</v>
      </c>
      <c r="J7" s="55">
        <f t="shared" si="3"/>
        <v>2635500</v>
      </c>
      <c r="K7" s="56">
        <f t="shared" si="4"/>
        <v>2688210</v>
      </c>
      <c r="L7" s="57">
        <f t="shared" si="0"/>
        <v>5500</v>
      </c>
      <c r="M7" s="56">
        <f t="shared" si="5"/>
        <v>1822260.0000000002</v>
      </c>
      <c r="N7" s="22" t="s">
        <v>32</v>
      </c>
    </row>
    <row r="8" spans="1:17" x14ac:dyDescent="0.25">
      <c r="A8" s="53">
        <v>7</v>
      </c>
      <c r="B8" s="54">
        <v>111</v>
      </c>
      <c r="C8" s="54">
        <v>1</v>
      </c>
      <c r="D8" s="54" t="s">
        <v>24</v>
      </c>
      <c r="E8" s="54">
        <v>418</v>
      </c>
      <c r="F8" s="54">
        <v>0</v>
      </c>
      <c r="G8" s="54">
        <f t="shared" si="1"/>
        <v>418</v>
      </c>
      <c r="H8" s="54">
        <f t="shared" si="2"/>
        <v>459.8</v>
      </c>
      <c r="I8" s="53">
        <v>3500</v>
      </c>
      <c r="J8" s="55">
        <f t="shared" si="3"/>
        <v>1463000</v>
      </c>
      <c r="K8" s="56">
        <f t="shared" si="4"/>
        <v>1492260</v>
      </c>
      <c r="L8" s="57">
        <f t="shared" si="0"/>
        <v>3000</v>
      </c>
      <c r="M8" s="56">
        <f t="shared" si="5"/>
        <v>1011560</v>
      </c>
      <c r="N8" s="22" t="s">
        <v>32</v>
      </c>
    </row>
    <row r="9" spans="1:17" x14ac:dyDescent="0.25">
      <c r="A9" s="53">
        <v>8</v>
      </c>
      <c r="B9" s="54">
        <v>112</v>
      </c>
      <c r="C9" s="54">
        <v>1</v>
      </c>
      <c r="D9" s="54" t="s">
        <v>24</v>
      </c>
      <c r="E9" s="54">
        <v>422</v>
      </c>
      <c r="F9" s="54">
        <v>0</v>
      </c>
      <c r="G9" s="54">
        <f t="shared" si="1"/>
        <v>422</v>
      </c>
      <c r="H9" s="54">
        <f t="shared" si="2"/>
        <v>464.20000000000005</v>
      </c>
      <c r="I9" s="53">
        <v>3500</v>
      </c>
      <c r="J9" s="55">
        <f t="shared" si="3"/>
        <v>1477000</v>
      </c>
      <c r="K9" s="56">
        <f t="shared" si="4"/>
        <v>1506540</v>
      </c>
      <c r="L9" s="57">
        <f t="shared" si="0"/>
        <v>3000</v>
      </c>
      <c r="M9" s="56">
        <f t="shared" si="5"/>
        <v>1021240.0000000001</v>
      </c>
      <c r="N9" s="22" t="s">
        <v>32</v>
      </c>
    </row>
    <row r="10" spans="1:17" x14ac:dyDescent="0.25">
      <c r="A10" s="53">
        <v>9</v>
      </c>
      <c r="B10" s="54">
        <v>201</v>
      </c>
      <c r="C10" s="54">
        <v>2</v>
      </c>
      <c r="D10" s="54" t="s">
        <v>24</v>
      </c>
      <c r="E10" s="54">
        <v>422</v>
      </c>
      <c r="F10" s="54">
        <v>0</v>
      </c>
      <c r="G10" s="54">
        <f t="shared" si="1"/>
        <v>422</v>
      </c>
      <c r="H10" s="54">
        <f t="shared" si="2"/>
        <v>464.20000000000005</v>
      </c>
      <c r="I10" s="53">
        <v>3500</v>
      </c>
      <c r="J10" s="55">
        <f t="shared" si="3"/>
        <v>1477000</v>
      </c>
      <c r="K10" s="56">
        <f t="shared" si="4"/>
        <v>1506540</v>
      </c>
      <c r="L10" s="57">
        <f t="shared" si="0"/>
        <v>3000</v>
      </c>
      <c r="M10" s="56">
        <f t="shared" si="5"/>
        <v>1021240.0000000001</v>
      </c>
      <c r="N10" s="22" t="s">
        <v>32</v>
      </c>
    </row>
    <row r="11" spans="1:17" x14ac:dyDescent="0.25">
      <c r="A11" s="53">
        <v>10</v>
      </c>
      <c r="B11" s="54">
        <v>202</v>
      </c>
      <c r="C11" s="54">
        <v>2</v>
      </c>
      <c r="D11" s="54" t="s">
        <v>24</v>
      </c>
      <c r="E11" s="54">
        <v>418</v>
      </c>
      <c r="F11" s="54">
        <v>0</v>
      </c>
      <c r="G11" s="54">
        <f t="shared" si="1"/>
        <v>418</v>
      </c>
      <c r="H11" s="54">
        <f t="shared" si="2"/>
        <v>459.8</v>
      </c>
      <c r="I11" s="53">
        <v>3500</v>
      </c>
      <c r="J11" s="55">
        <f t="shared" si="3"/>
        <v>1463000</v>
      </c>
      <c r="K11" s="56">
        <f t="shared" si="4"/>
        <v>1492260</v>
      </c>
      <c r="L11" s="57">
        <f t="shared" si="0"/>
        <v>3000</v>
      </c>
      <c r="M11" s="56">
        <f t="shared" si="5"/>
        <v>1011560</v>
      </c>
      <c r="N11" s="22" t="s">
        <v>32</v>
      </c>
    </row>
    <row r="12" spans="1:17" x14ac:dyDescent="0.25">
      <c r="A12" s="53">
        <v>11</v>
      </c>
      <c r="B12" s="54">
        <v>207</v>
      </c>
      <c r="C12" s="54">
        <v>2</v>
      </c>
      <c r="D12" s="54" t="s">
        <v>24</v>
      </c>
      <c r="E12" s="54">
        <v>418</v>
      </c>
      <c r="F12" s="54">
        <v>0</v>
      </c>
      <c r="G12" s="54">
        <f t="shared" si="1"/>
        <v>418</v>
      </c>
      <c r="H12" s="54">
        <f t="shared" si="2"/>
        <v>459.8</v>
      </c>
      <c r="I12" s="53">
        <v>3500</v>
      </c>
      <c r="J12" s="55">
        <f t="shared" si="3"/>
        <v>1463000</v>
      </c>
      <c r="K12" s="56">
        <f t="shared" si="4"/>
        <v>1492260</v>
      </c>
      <c r="L12" s="57">
        <f t="shared" si="0"/>
        <v>3000</v>
      </c>
      <c r="M12" s="56">
        <f t="shared" si="5"/>
        <v>1011560</v>
      </c>
      <c r="N12" s="22" t="s">
        <v>32</v>
      </c>
    </row>
    <row r="13" spans="1:17" x14ac:dyDescent="0.25">
      <c r="A13" s="53">
        <v>12</v>
      </c>
      <c r="B13" s="54">
        <v>208</v>
      </c>
      <c r="C13" s="54">
        <v>2</v>
      </c>
      <c r="D13" s="54" t="s">
        <v>24</v>
      </c>
      <c r="E13" s="54">
        <v>418</v>
      </c>
      <c r="F13" s="54">
        <v>0</v>
      </c>
      <c r="G13" s="54">
        <f t="shared" si="1"/>
        <v>418</v>
      </c>
      <c r="H13" s="54">
        <f t="shared" si="2"/>
        <v>459.8</v>
      </c>
      <c r="I13" s="53">
        <v>3500</v>
      </c>
      <c r="J13" s="55">
        <f t="shared" si="3"/>
        <v>1463000</v>
      </c>
      <c r="K13" s="56">
        <f t="shared" si="4"/>
        <v>1492260</v>
      </c>
      <c r="L13" s="57">
        <f t="shared" si="0"/>
        <v>3000</v>
      </c>
      <c r="M13" s="56">
        <f t="shared" si="5"/>
        <v>1011560</v>
      </c>
      <c r="N13" s="22" t="s">
        <v>32</v>
      </c>
    </row>
    <row r="14" spans="1:17" x14ac:dyDescent="0.25">
      <c r="A14" s="53">
        <v>13</v>
      </c>
      <c r="B14" s="54">
        <v>209</v>
      </c>
      <c r="C14" s="54">
        <v>2</v>
      </c>
      <c r="D14" s="54" t="s">
        <v>13</v>
      </c>
      <c r="E14" s="54">
        <v>697</v>
      </c>
      <c r="F14" s="54">
        <v>56</v>
      </c>
      <c r="G14" s="54">
        <f t="shared" si="1"/>
        <v>753</v>
      </c>
      <c r="H14" s="54">
        <f t="shared" si="2"/>
        <v>828.30000000000007</v>
      </c>
      <c r="I14" s="53">
        <v>3500</v>
      </c>
      <c r="J14" s="55">
        <f t="shared" si="3"/>
        <v>2635500</v>
      </c>
      <c r="K14" s="56">
        <f t="shared" si="4"/>
        <v>2688210</v>
      </c>
      <c r="L14" s="57">
        <f t="shared" si="0"/>
        <v>5500</v>
      </c>
      <c r="M14" s="56">
        <f t="shared" si="5"/>
        <v>1822260.0000000002</v>
      </c>
      <c r="N14" s="22" t="s">
        <v>32</v>
      </c>
    </row>
    <row r="15" spans="1:17" x14ac:dyDescent="0.25">
      <c r="A15" s="53">
        <v>14</v>
      </c>
      <c r="B15" s="54">
        <v>210</v>
      </c>
      <c r="C15" s="54">
        <v>2</v>
      </c>
      <c r="D15" s="54" t="s">
        <v>13</v>
      </c>
      <c r="E15" s="54">
        <v>697</v>
      </c>
      <c r="F15" s="54">
        <v>56</v>
      </c>
      <c r="G15" s="54">
        <f t="shared" si="1"/>
        <v>753</v>
      </c>
      <c r="H15" s="54">
        <f t="shared" si="2"/>
        <v>828.30000000000007</v>
      </c>
      <c r="I15" s="53">
        <v>3500</v>
      </c>
      <c r="J15" s="55">
        <f t="shared" si="3"/>
        <v>2635500</v>
      </c>
      <c r="K15" s="56">
        <f t="shared" si="4"/>
        <v>2688210</v>
      </c>
      <c r="L15" s="57">
        <f t="shared" si="0"/>
        <v>5500</v>
      </c>
      <c r="M15" s="56">
        <f t="shared" si="5"/>
        <v>1822260.0000000002</v>
      </c>
      <c r="N15" s="22" t="s">
        <v>32</v>
      </c>
    </row>
    <row r="16" spans="1:17" x14ac:dyDescent="0.25">
      <c r="A16" s="53">
        <v>15</v>
      </c>
      <c r="B16" s="54">
        <v>211</v>
      </c>
      <c r="C16" s="54">
        <v>2</v>
      </c>
      <c r="D16" s="54" t="s">
        <v>24</v>
      </c>
      <c r="E16" s="54">
        <v>418</v>
      </c>
      <c r="F16" s="54">
        <v>0</v>
      </c>
      <c r="G16" s="54">
        <f t="shared" si="1"/>
        <v>418</v>
      </c>
      <c r="H16" s="54">
        <f t="shared" si="2"/>
        <v>459.8</v>
      </c>
      <c r="I16" s="53">
        <v>3500</v>
      </c>
      <c r="J16" s="55">
        <f t="shared" si="3"/>
        <v>1463000</v>
      </c>
      <c r="K16" s="56">
        <f t="shared" si="4"/>
        <v>1492260</v>
      </c>
      <c r="L16" s="57">
        <f t="shared" si="0"/>
        <v>3000</v>
      </c>
      <c r="M16" s="56">
        <f t="shared" si="5"/>
        <v>1011560</v>
      </c>
      <c r="N16" s="22" t="s">
        <v>32</v>
      </c>
    </row>
    <row r="17" spans="1:16" x14ac:dyDescent="0.25">
      <c r="A17" s="53">
        <v>16</v>
      </c>
      <c r="B17" s="54">
        <v>212</v>
      </c>
      <c r="C17" s="54">
        <v>2</v>
      </c>
      <c r="D17" s="54" t="s">
        <v>24</v>
      </c>
      <c r="E17" s="54">
        <v>422</v>
      </c>
      <c r="F17" s="54">
        <v>0</v>
      </c>
      <c r="G17" s="54">
        <f t="shared" si="1"/>
        <v>422</v>
      </c>
      <c r="H17" s="54">
        <f t="shared" si="2"/>
        <v>464.20000000000005</v>
      </c>
      <c r="I17" s="53">
        <v>3500</v>
      </c>
      <c r="J17" s="55">
        <f t="shared" si="3"/>
        <v>1477000</v>
      </c>
      <c r="K17" s="56">
        <f t="shared" si="4"/>
        <v>1506540</v>
      </c>
      <c r="L17" s="57">
        <f t="shared" si="0"/>
        <v>3000</v>
      </c>
      <c r="M17" s="56">
        <f t="shared" si="5"/>
        <v>1021240.0000000001</v>
      </c>
      <c r="N17" s="22" t="s">
        <v>32</v>
      </c>
    </row>
    <row r="18" spans="1:16" x14ac:dyDescent="0.25">
      <c r="A18" s="53">
        <v>17</v>
      </c>
      <c r="B18" s="54">
        <v>301</v>
      </c>
      <c r="C18" s="54">
        <v>3</v>
      </c>
      <c r="D18" s="54" t="s">
        <v>24</v>
      </c>
      <c r="E18" s="54">
        <v>422</v>
      </c>
      <c r="F18" s="54">
        <v>0</v>
      </c>
      <c r="G18" s="54">
        <f t="shared" si="1"/>
        <v>422</v>
      </c>
      <c r="H18" s="54">
        <f t="shared" si="2"/>
        <v>464.20000000000005</v>
      </c>
      <c r="I18" s="53">
        <v>3500</v>
      </c>
      <c r="J18" s="55">
        <f t="shared" si="3"/>
        <v>1477000</v>
      </c>
      <c r="K18" s="56">
        <f t="shared" si="4"/>
        <v>1506540</v>
      </c>
      <c r="L18" s="57">
        <f t="shared" si="0"/>
        <v>3000</v>
      </c>
      <c r="M18" s="56">
        <f t="shared" si="5"/>
        <v>1021240.0000000001</v>
      </c>
      <c r="N18" s="22" t="s">
        <v>32</v>
      </c>
    </row>
    <row r="19" spans="1:16" x14ac:dyDescent="0.25">
      <c r="A19" s="53">
        <v>18</v>
      </c>
      <c r="B19" s="54">
        <v>302</v>
      </c>
      <c r="C19" s="54">
        <v>3</v>
      </c>
      <c r="D19" s="54" t="s">
        <v>24</v>
      </c>
      <c r="E19" s="54">
        <v>418</v>
      </c>
      <c r="F19" s="54">
        <v>0</v>
      </c>
      <c r="G19" s="54">
        <f t="shared" si="1"/>
        <v>418</v>
      </c>
      <c r="H19" s="54">
        <f t="shared" si="2"/>
        <v>459.8</v>
      </c>
      <c r="I19" s="53">
        <v>3500</v>
      </c>
      <c r="J19" s="55">
        <f t="shared" si="3"/>
        <v>1463000</v>
      </c>
      <c r="K19" s="56">
        <f t="shared" si="4"/>
        <v>1492260</v>
      </c>
      <c r="L19" s="57">
        <f t="shared" si="0"/>
        <v>3000</v>
      </c>
      <c r="M19" s="56">
        <f t="shared" si="5"/>
        <v>1011560</v>
      </c>
      <c r="N19" s="22" t="s">
        <v>32</v>
      </c>
    </row>
    <row r="20" spans="1:16" x14ac:dyDescent="0.25">
      <c r="A20" s="53">
        <v>19</v>
      </c>
      <c r="B20" s="54">
        <v>303</v>
      </c>
      <c r="C20" s="54">
        <v>3</v>
      </c>
      <c r="D20" s="54" t="s">
        <v>13</v>
      </c>
      <c r="E20" s="54">
        <v>697</v>
      </c>
      <c r="F20" s="54">
        <v>56</v>
      </c>
      <c r="G20" s="54">
        <f t="shared" si="1"/>
        <v>753</v>
      </c>
      <c r="H20" s="54">
        <f t="shared" si="2"/>
        <v>828.30000000000007</v>
      </c>
      <c r="I20" s="53">
        <v>3500</v>
      </c>
      <c r="J20" s="55">
        <f t="shared" si="3"/>
        <v>2635500</v>
      </c>
      <c r="K20" s="56">
        <f t="shared" si="4"/>
        <v>2688210</v>
      </c>
      <c r="L20" s="57">
        <f t="shared" si="0"/>
        <v>5500</v>
      </c>
      <c r="M20" s="56">
        <f t="shared" si="5"/>
        <v>1822260.0000000002</v>
      </c>
      <c r="N20" s="22" t="s">
        <v>32</v>
      </c>
    </row>
    <row r="21" spans="1:16" s="2" customFormat="1" x14ac:dyDescent="0.25">
      <c r="A21" s="53">
        <v>20</v>
      </c>
      <c r="B21" s="54">
        <v>307</v>
      </c>
      <c r="C21" s="54">
        <v>3</v>
      </c>
      <c r="D21" s="54" t="s">
        <v>24</v>
      </c>
      <c r="E21" s="54">
        <v>418</v>
      </c>
      <c r="F21" s="54">
        <v>0</v>
      </c>
      <c r="G21" s="54">
        <f t="shared" si="1"/>
        <v>418</v>
      </c>
      <c r="H21" s="54">
        <f t="shared" si="2"/>
        <v>459.8</v>
      </c>
      <c r="I21" s="53">
        <v>3500</v>
      </c>
      <c r="J21" s="55">
        <f t="shared" si="3"/>
        <v>1463000</v>
      </c>
      <c r="K21" s="56">
        <f t="shared" si="4"/>
        <v>1492260</v>
      </c>
      <c r="L21" s="57">
        <f t="shared" si="0"/>
        <v>3000</v>
      </c>
      <c r="M21" s="56">
        <f t="shared" si="5"/>
        <v>1011560</v>
      </c>
      <c r="N21" s="22" t="s">
        <v>32</v>
      </c>
      <c r="P21"/>
    </row>
    <row r="22" spans="1:16" s="2" customFormat="1" x14ac:dyDescent="0.25">
      <c r="A22" s="53">
        <v>21</v>
      </c>
      <c r="B22" s="54">
        <v>308</v>
      </c>
      <c r="C22" s="54">
        <v>3</v>
      </c>
      <c r="D22" s="54" t="s">
        <v>24</v>
      </c>
      <c r="E22" s="54">
        <v>418</v>
      </c>
      <c r="F22" s="54">
        <v>0</v>
      </c>
      <c r="G22" s="54">
        <f t="shared" si="1"/>
        <v>418</v>
      </c>
      <c r="H22" s="54">
        <f t="shared" si="2"/>
        <v>459.8</v>
      </c>
      <c r="I22" s="53">
        <v>3500</v>
      </c>
      <c r="J22" s="55">
        <f t="shared" si="3"/>
        <v>1463000</v>
      </c>
      <c r="K22" s="56">
        <f t="shared" si="4"/>
        <v>1492260</v>
      </c>
      <c r="L22" s="57">
        <f t="shared" si="0"/>
        <v>3000</v>
      </c>
      <c r="M22" s="56">
        <f t="shared" si="5"/>
        <v>1011560</v>
      </c>
      <c r="N22" s="22" t="s">
        <v>32</v>
      </c>
      <c r="P22"/>
    </row>
    <row r="23" spans="1:16" s="2" customFormat="1" x14ac:dyDescent="0.25">
      <c r="A23" s="53">
        <v>22</v>
      </c>
      <c r="B23" s="54">
        <v>309</v>
      </c>
      <c r="C23" s="54">
        <v>3</v>
      </c>
      <c r="D23" s="54" t="s">
        <v>13</v>
      </c>
      <c r="E23" s="54">
        <v>697</v>
      </c>
      <c r="F23" s="54">
        <v>56</v>
      </c>
      <c r="G23" s="54">
        <f t="shared" si="1"/>
        <v>753</v>
      </c>
      <c r="H23" s="54">
        <f t="shared" si="2"/>
        <v>828.30000000000007</v>
      </c>
      <c r="I23" s="53">
        <v>3500</v>
      </c>
      <c r="J23" s="55">
        <f t="shared" si="3"/>
        <v>2635500</v>
      </c>
      <c r="K23" s="56">
        <f t="shared" si="4"/>
        <v>2688210</v>
      </c>
      <c r="L23" s="57">
        <f t="shared" si="0"/>
        <v>5500</v>
      </c>
      <c r="M23" s="56">
        <f t="shared" si="5"/>
        <v>1822260.0000000002</v>
      </c>
      <c r="N23" s="22" t="s">
        <v>32</v>
      </c>
      <c r="P23"/>
    </row>
    <row r="24" spans="1:16" s="2" customFormat="1" x14ac:dyDescent="0.25">
      <c r="A24" s="53">
        <v>23</v>
      </c>
      <c r="B24" s="54">
        <v>310</v>
      </c>
      <c r="C24" s="54">
        <v>3</v>
      </c>
      <c r="D24" s="54" t="s">
        <v>13</v>
      </c>
      <c r="E24" s="54">
        <v>697</v>
      </c>
      <c r="F24" s="54">
        <v>56</v>
      </c>
      <c r="G24" s="54">
        <f t="shared" si="1"/>
        <v>753</v>
      </c>
      <c r="H24" s="54">
        <f t="shared" si="2"/>
        <v>828.30000000000007</v>
      </c>
      <c r="I24" s="53">
        <v>3500</v>
      </c>
      <c r="J24" s="55">
        <f t="shared" si="3"/>
        <v>2635500</v>
      </c>
      <c r="K24" s="56">
        <f t="shared" si="4"/>
        <v>2688210</v>
      </c>
      <c r="L24" s="57">
        <f t="shared" si="0"/>
        <v>5500</v>
      </c>
      <c r="M24" s="56">
        <f t="shared" si="5"/>
        <v>1822260.0000000002</v>
      </c>
      <c r="N24" s="22" t="s">
        <v>32</v>
      </c>
      <c r="P24"/>
    </row>
    <row r="25" spans="1:16" s="2" customFormat="1" x14ac:dyDescent="0.25">
      <c r="A25" s="53">
        <v>24</v>
      </c>
      <c r="B25" s="54">
        <v>311</v>
      </c>
      <c r="C25" s="54">
        <v>3</v>
      </c>
      <c r="D25" s="54" t="s">
        <v>24</v>
      </c>
      <c r="E25" s="54">
        <v>418</v>
      </c>
      <c r="F25" s="54">
        <v>0</v>
      </c>
      <c r="G25" s="54">
        <f t="shared" si="1"/>
        <v>418</v>
      </c>
      <c r="H25" s="54">
        <f t="shared" si="2"/>
        <v>459.8</v>
      </c>
      <c r="I25" s="53">
        <v>3500</v>
      </c>
      <c r="J25" s="55">
        <f t="shared" si="3"/>
        <v>1463000</v>
      </c>
      <c r="K25" s="56">
        <f t="shared" si="4"/>
        <v>1492260</v>
      </c>
      <c r="L25" s="57">
        <f t="shared" si="0"/>
        <v>3000</v>
      </c>
      <c r="M25" s="56">
        <f t="shared" si="5"/>
        <v>1011560</v>
      </c>
      <c r="N25" s="22" t="s">
        <v>32</v>
      </c>
      <c r="P25"/>
    </row>
    <row r="26" spans="1:16" s="2" customFormat="1" x14ac:dyDescent="0.25">
      <c r="A26" s="53">
        <v>25</v>
      </c>
      <c r="B26" s="54">
        <v>312</v>
      </c>
      <c r="C26" s="54">
        <v>3</v>
      </c>
      <c r="D26" s="54" t="s">
        <v>24</v>
      </c>
      <c r="E26" s="54">
        <v>422</v>
      </c>
      <c r="F26" s="54">
        <v>0</v>
      </c>
      <c r="G26" s="54">
        <f t="shared" si="1"/>
        <v>422</v>
      </c>
      <c r="H26" s="54">
        <f t="shared" si="2"/>
        <v>464.20000000000005</v>
      </c>
      <c r="I26" s="53">
        <v>3500</v>
      </c>
      <c r="J26" s="55">
        <f t="shared" si="3"/>
        <v>1477000</v>
      </c>
      <c r="K26" s="56">
        <f t="shared" si="4"/>
        <v>1506540</v>
      </c>
      <c r="L26" s="57">
        <f t="shared" si="0"/>
        <v>3000</v>
      </c>
      <c r="M26" s="56">
        <f t="shared" si="5"/>
        <v>1021240.0000000001</v>
      </c>
      <c r="N26" s="22" t="s">
        <v>32</v>
      </c>
      <c r="P26"/>
    </row>
    <row r="27" spans="1:16" s="2" customFormat="1" x14ac:dyDescent="0.25">
      <c r="A27" s="53">
        <v>26</v>
      </c>
      <c r="B27" s="54">
        <v>401</v>
      </c>
      <c r="C27" s="54">
        <v>4</v>
      </c>
      <c r="D27" s="54" t="s">
        <v>24</v>
      </c>
      <c r="E27" s="54">
        <v>422</v>
      </c>
      <c r="F27" s="54">
        <v>0</v>
      </c>
      <c r="G27" s="54">
        <f t="shared" si="1"/>
        <v>422</v>
      </c>
      <c r="H27" s="54">
        <f t="shared" si="2"/>
        <v>464.20000000000005</v>
      </c>
      <c r="I27" s="53">
        <v>3500</v>
      </c>
      <c r="J27" s="55">
        <f t="shared" si="3"/>
        <v>1477000</v>
      </c>
      <c r="K27" s="56">
        <f t="shared" si="4"/>
        <v>1506540</v>
      </c>
      <c r="L27" s="57">
        <f t="shared" si="0"/>
        <v>3000</v>
      </c>
      <c r="M27" s="56">
        <f t="shared" si="5"/>
        <v>1021240.0000000001</v>
      </c>
      <c r="N27" s="22" t="s">
        <v>32</v>
      </c>
      <c r="P27"/>
    </row>
    <row r="28" spans="1:16" s="2" customFormat="1" x14ac:dyDescent="0.25">
      <c r="A28" s="53">
        <v>27</v>
      </c>
      <c r="B28" s="54">
        <v>402</v>
      </c>
      <c r="C28" s="54">
        <v>4</v>
      </c>
      <c r="D28" s="54" t="s">
        <v>24</v>
      </c>
      <c r="E28" s="54">
        <v>418</v>
      </c>
      <c r="F28" s="54">
        <v>0</v>
      </c>
      <c r="G28" s="54">
        <f t="shared" si="1"/>
        <v>418</v>
      </c>
      <c r="H28" s="54">
        <f t="shared" si="2"/>
        <v>459.8</v>
      </c>
      <c r="I28" s="53">
        <v>3500</v>
      </c>
      <c r="J28" s="55">
        <f t="shared" si="3"/>
        <v>1463000</v>
      </c>
      <c r="K28" s="56">
        <f t="shared" si="4"/>
        <v>1492260</v>
      </c>
      <c r="L28" s="57">
        <f t="shared" si="0"/>
        <v>3000</v>
      </c>
      <c r="M28" s="56">
        <f t="shared" si="5"/>
        <v>1011560</v>
      </c>
      <c r="N28" s="22" t="s">
        <v>32</v>
      </c>
      <c r="P28"/>
    </row>
    <row r="29" spans="1:16" s="2" customFormat="1" x14ac:dyDescent="0.25">
      <c r="A29" s="53">
        <v>28</v>
      </c>
      <c r="B29" s="54">
        <v>403</v>
      </c>
      <c r="C29" s="54">
        <v>4</v>
      </c>
      <c r="D29" s="54" t="s">
        <v>13</v>
      </c>
      <c r="E29" s="54">
        <v>697</v>
      </c>
      <c r="F29" s="54">
        <v>56</v>
      </c>
      <c r="G29" s="54">
        <f t="shared" si="1"/>
        <v>753</v>
      </c>
      <c r="H29" s="54">
        <f t="shared" si="2"/>
        <v>828.30000000000007</v>
      </c>
      <c r="I29" s="53">
        <v>3500</v>
      </c>
      <c r="J29" s="55">
        <f t="shared" si="3"/>
        <v>2635500</v>
      </c>
      <c r="K29" s="56">
        <f t="shared" si="4"/>
        <v>2688210</v>
      </c>
      <c r="L29" s="57">
        <f t="shared" si="0"/>
        <v>5500</v>
      </c>
      <c r="M29" s="56">
        <f t="shared" si="5"/>
        <v>1822260.0000000002</v>
      </c>
      <c r="N29" s="22" t="s">
        <v>32</v>
      </c>
      <c r="P29"/>
    </row>
    <row r="30" spans="1:16" s="2" customFormat="1" x14ac:dyDescent="0.25">
      <c r="A30" s="53">
        <v>29</v>
      </c>
      <c r="B30" s="54">
        <v>407</v>
      </c>
      <c r="C30" s="54">
        <v>4</v>
      </c>
      <c r="D30" s="54" t="s">
        <v>24</v>
      </c>
      <c r="E30" s="54">
        <v>418</v>
      </c>
      <c r="F30" s="54">
        <v>0</v>
      </c>
      <c r="G30" s="54">
        <f t="shared" si="1"/>
        <v>418</v>
      </c>
      <c r="H30" s="54">
        <f t="shared" si="2"/>
        <v>459.8</v>
      </c>
      <c r="I30" s="53">
        <v>3500</v>
      </c>
      <c r="J30" s="55">
        <f t="shared" si="3"/>
        <v>1463000</v>
      </c>
      <c r="K30" s="56">
        <f t="shared" si="4"/>
        <v>1492260</v>
      </c>
      <c r="L30" s="57">
        <f t="shared" si="0"/>
        <v>3000</v>
      </c>
      <c r="M30" s="56">
        <f t="shared" si="5"/>
        <v>1011560</v>
      </c>
      <c r="N30" s="22" t="s">
        <v>32</v>
      </c>
      <c r="P30"/>
    </row>
    <row r="31" spans="1:16" s="2" customFormat="1" x14ac:dyDescent="0.25">
      <c r="A31" s="53">
        <v>30</v>
      </c>
      <c r="B31" s="54">
        <v>408</v>
      </c>
      <c r="C31" s="54">
        <v>4</v>
      </c>
      <c r="D31" s="54" t="s">
        <v>24</v>
      </c>
      <c r="E31" s="54">
        <v>418</v>
      </c>
      <c r="F31" s="54">
        <v>0</v>
      </c>
      <c r="G31" s="54">
        <f t="shared" si="1"/>
        <v>418</v>
      </c>
      <c r="H31" s="54">
        <f t="shared" si="2"/>
        <v>459.8</v>
      </c>
      <c r="I31" s="53">
        <v>3500</v>
      </c>
      <c r="J31" s="55">
        <f t="shared" si="3"/>
        <v>1463000</v>
      </c>
      <c r="K31" s="56">
        <f t="shared" si="4"/>
        <v>1492260</v>
      </c>
      <c r="L31" s="57">
        <f t="shared" si="0"/>
        <v>3000</v>
      </c>
      <c r="M31" s="56">
        <f t="shared" si="5"/>
        <v>1011560</v>
      </c>
      <c r="N31" s="22" t="s">
        <v>32</v>
      </c>
      <c r="P31"/>
    </row>
    <row r="32" spans="1:16" s="2" customFormat="1" x14ac:dyDescent="0.25">
      <c r="A32" s="53">
        <v>31</v>
      </c>
      <c r="B32" s="54">
        <v>409</v>
      </c>
      <c r="C32" s="54">
        <v>4</v>
      </c>
      <c r="D32" s="54" t="s">
        <v>13</v>
      </c>
      <c r="E32" s="54">
        <v>697</v>
      </c>
      <c r="F32" s="54">
        <v>56</v>
      </c>
      <c r="G32" s="54">
        <f t="shared" si="1"/>
        <v>753</v>
      </c>
      <c r="H32" s="54">
        <f t="shared" si="2"/>
        <v>828.30000000000007</v>
      </c>
      <c r="I32" s="53">
        <v>3500</v>
      </c>
      <c r="J32" s="55">
        <f t="shared" si="3"/>
        <v>2635500</v>
      </c>
      <c r="K32" s="56">
        <f t="shared" si="4"/>
        <v>2688210</v>
      </c>
      <c r="L32" s="57">
        <f t="shared" si="0"/>
        <v>5500</v>
      </c>
      <c r="M32" s="56">
        <f t="shared" si="5"/>
        <v>1822260.0000000002</v>
      </c>
      <c r="N32" s="22" t="s">
        <v>32</v>
      </c>
      <c r="P32"/>
    </row>
    <row r="33" spans="1:16" s="2" customFormat="1" x14ac:dyDescent="0.25">
      <c r="A33" s="53">
        <v>32</v>
      </c>
      <c r="B33" s="54">
        <v>410</v>
      </c>
      <c r="C33" s="54">
        <v>4</v>
      </c>
      <c r="D33" s="54" t="s">
        <v>13</v>
      </c>
      <c r="E33" s="54">
        <v>697</v>
      </c>
      <c r="F33" s="54">
        <v>56</v>
      </c>
      <c r="G33" s="54">
        <f t="shared" si="1"/>
        <v>753</v>
      </c>
      <c r="H33" s="54">
        <f t="shared" si="2"/>
        <v>828.30000000000007</v>
      </c>
      <c r="I33" s="53">
        <v>3500</v>
      </c>
      <c r="J33" s="55">
        <f t="shared" si="3"/>
        <v>2635500</v>
      </c>
      <c r="K33" s="56">
        <f t="shared" si="4"/>
        <v>2688210</v>
      </c>
      <c r="L33" s="57">
        <f t="shared" si="0"/>
        <v>5500</v>
      </c>
      <c r="M33" s="56">
        <f t="shared" si="5"/>
        <v>1822260.0000000002</v>
      </c>
      <c r="N33" s="22" t="s">
        <v>32</v>
      </c>
      <c r="P33"/>
    </row>
    <row r="34" spans="1:16" s="2" customFormat="1" x14ac:dyDescent="0.25">
      <c r="A34" s="53">
        <v>33</v>
      </c>
      <c r="B34" s="54">
        <v>411</v>
      </c>
      <c r="C34" s="54">
        <v>4</v>
      </c>
      <c r="D34" s="54" t="s">
        <v>24</v>
      </c>
      <c r="E34" s="54">
        <v>418</v>
      </c>
      <c r="F34" s="54">
        <v>0</v>
      </c>
      <c r="G34" s="54">
        <f t="shared" si="1"/>
        <v>418</v>
      </c>
      <c r="H34" s="54">
        <f t="shared" si="2"/>
        <v>459.8</v>
      </c>
      <c r="I34" s="53">
        <v>3500</v>
      </c>
      <c r="J34" s="55">
        <f t="shared" si="3"/>
        <v>1463000</v>
      </c>
      <c r="K34" s="56">
        <f t="shared" si="4"/>
        <v>1492260</v>
      </c>
      <c r="L34" s="57">
        <f t="shared" si="0"/>
        <v>3000</v>
      </c>
      <c r="M34" s="56">
        <f t="shared" si="5"/>
        <v>1011560</v>
      </c>
      <c r="N34" s="22" t="s">
        <v>32</v>
      </c>
      <c r="P34"/>
    </row>
    <row r="35" spans="1:16" s="2" customFormat="1" x14ac:dyDescent="0.25">
      <c r="A35" s="53">
        <v>34</v>
      </c>
      <c r="B35" s="54">
        <v>412</v>
      </c>
      <c r="C35" s="54">
        <v>4</v>
      </c>
      <c r="D35" s="54" t="s">
        <v>24</v>
      </c>
      <c r="E35" s="54">
        <v>422</v>
      </c>
      <c r="F35" s="54">
        <v>0</v>
      </c>
      <c r="G35" s="54">
        <f t="shared" si="1"/>
        <v>422</v>
      </c>
      <c r="H35" s="54">
        <f t="shared" si="2"/>
        <v>464.20000000000005</v>
      </c>
      <c r="I35" s="53">
        <v>3500</v>
      </c>
      <c r="J35" s="55">
        <f t="shared" si="3"/>
        <v>1477000</v>
      </c>
      <c r="K35" s="56">
        <f t="shared" si="4"/>
        <v>1506540</v>
      </c>
      <c r="L35" s="57">
        <f t="shared" si="0"/>
        <v>3000</v>
      </c>
      <c r="M35" s="56">
        <f t="shared" si="5"/>
        <v>1021240.0000000001</v>
      </c>
      <c r="N35" s="22" t="s">
        <v>32</v>
      </c>
      <c r="P35"/>
    </row>
    <row r="36" spans="1:16" s="2" customFormat="1" x14ac:dyDescent="0.25">
      <c r="A36" s="53">
        <v>35</v>
      </c>
      <c r="B36" s="54">
        <v>501</v>
      </c>
      <c r="C36" s="54">
        <v>5</v>
      </c>
      <c r="D36" s="54" t="s">
        <v>24</v>
      </c>
      <c r="E36" s="54">
        <v>422</v>
      </c>
      <c r="F36" s="54">
        <v>0</v>
      </c>
      <c r="G36" s="54">
        <f t="shared" si="1"/>
        <v>422</v>
      </c>
      <c r="H36" s="54">
        <f t="shared" si="2"/>
        <v>464.20000000000005</v>
      </c>
      <c r="I36" s="53">
        <v>3500</v>
      </c>
      <c r="J36" s="55">
        <f t="shared" si="3"/>
        <v>1477000</v>
      </c>
      <c r="K36" s="56">
        <f t="shared" si="4"/>
        <v>1506540</v>
      </c>
      <c r="L36" s="57">
        <f t="shared" si="0"/>
        <v>3000</v>
      </c>
      <c r="M36" s="56">
        <f t="shared" si="5"/>
        <v>1021240.0000000001</v>
      </c>
      <c r="N36" s="22" t="s">
        <v>32</v>
      </c>
      <c r="P36"/>
    </row>
    <row r="37" spans="1:16" s="2" customFormat="1" x14ac:dyDescent="0.25">
      <c r="A37" s="53">
        <v>36</v>
      </c>
      <c r="B37" s="54">
        <v>502</v>
      </c>
      <c r="C37" s="54">
        <v>5</v>
      </c>
      <c r="D37" s="54" t="s">
        <v>24</v>
      </c>
      <c r="E37" s="54">
        <v>418</v>
      </c>
      <c r="F37" s="54">
        <v>0</v>
      </c>
      <c r="G37" s="54">
        <f t="shared" si="1"/>
        <v>418</v>
      </c>
      <c r="H37" s="54">
        <f t="shared" si="2"/>
        <v>459.8</v>
      </c>
      <c r="I37" s="53">
        <v>3500</v>
      </c>
      <c r="J37" s="55">
        <f t="shared" si="3"/>
        <v>1463000</v>
      </c>
      <c r="K37" s="56">
        <f t="shared" si="4"/>
        <v>1492260</v>
      </c>
      <c r="L37" s="57">
        <f t="shared" si="0"/>
        <v>3000</v>
      </c>
      <c r="M37" s="56">
        <f t="shared" si="5"/>
        <v>1011560</v>
      </c>
      <c r="N37" s="22" t="s">
        <v>32</v>
      </c>
      <c r="P37"/>
    </row>
    <row r="38" spans="1:16" s="2" customFormat="1" x14ac:dyDescent="0.25">
      <c r="A38" s="53">
        <v>37</v>
      </c>
      <c r="B38" s="54">
        <v>503</v>
      </c>
      <c r="C38" s="54">
        <v>5</v>
      </c>
      <c r="D38" s="54" t="s">
        <v>13</v>
      </c>
      <c r="E38" s="54">
        <v>697</v>
      </c>
      <c r="F38" s="54">
        <v>56</v>
      </c>
      <c r="G38" s="54">
        <f t="shared" si="1"/>
        <v>753</v>
      </c>
      <c r="H38" s="54">
        <f t="shared" si="2"/>
        <v>828.30000000000007</v>
      </c>
      <c r="I38" s="53">
        <v>3500</v>
      </c>
      <c r="J38" s="55">
        <f t="shared" si="3"/>
        <v>2635500</v>
      </c>
      <c r="K38" s="56">
        <f t="shared" si="4"/>
        <v>2688210</v>
      </c>
      <c r="L38" s="57">
        <f t="shared" si="0"/>
        <v>5500</v>
      </c>
      <c r="M38" s="56">
        <f t="shared" si="5"/>
        <v>1822260.0000000002</v>
      </c>
      <c r="N38" s="22" t="s">
        <v>32</v>
      </c>
      <c r="P38"/>
    </row>
    <row r="39" spans="1:16" s="2" customFormat="1" x14ac:dyDescent="0.25">
      <c r="A39" s="53">
        <v>38</v>
      </c>
      <c r="B39" s="54">
        <v>507</v>
      </c>
      <c r="C39" s="54">
        <v>5</v>
      </c>
      <c r="D39" s="54" t="s">
        <v>24</v>
      </c>
      <c r="E39" s="54">
        <v>418</v>
      </c>
      <c r="F39" s="54">
        <v>0</v>
      </c>
      <c r="G39" s="54">
        <f t="shared" si="1"/>
        <v>418</v>
      </c>
      <c r="H39" s="54">
        <f t="shared" si="2"/>
        <v>459.8</v>
      </c>
      <c r="I39" s="53">
        <v>3500</v>
      </c>
      <c r="J39" s="55">
        <f t="shared" si="3"/>
        <v>1463000</v>
      </c>
      <c r="K39" s="56">
        <f t="shared" si="4"/>
        <v>1492260</v>
      </c>
      <c r="L39" s="57">
        <f t="shared" si="0"/>
        <v>3000</v>
      </c>
      <c r="M39" s="56">
        <f t="shared" si="5"/>
        <v>1011560</v>
      </c>
      <c r="N39" s="22" t="s">
        <v>32</v>
      </c>
      <c r="P39"/>
    </row>
    <row r="40" spans="1:16" s="2" customFormat="1" x14ac:dyDescent="0.25">
      <c r="A40" s="53">
        <v>39</v>
      </c>
      <c r="B40" s="54">
        <v>508</v>
      </c>
      <c r="C40" s="54">
        <v>5</v>
      </c>
      <c r="D40" s="54" t="s">
        <v>24</v>
      </c>
      <c r="E40" s="54">
        <v>418</v>
      </c>
      <c r="F40" s="54">
        <v>0</v>
      </c>
      <c r="G40" s="54">
        <f t="shared" si="1"/>
        <v>418</v>
      </c>
      <c r="H40" s="54">
        <f t="shared" si="2"/>
        <v>459.8</v>
      </c>
      <c r="I40" s="53">
        <v>3500</v>
      </c>
      <c r="J40" s="55">
        <f t="shared" si="3"/>
        <v>1463000</v>
      </c>
      <c r="K40" s="56">
        <f t="shared" si="4"/>
        <v>1492260</v>
      </c>
      <c r="L40" s="57">
        <f t="shared" si="0"/>
        <v>3000</v>
      </c>
      <c r="M40" s="56">
        <f t="shared" si="5"/>
        <v>1011560</v>
      </c>
      <c r="N40" s="22" t="s">
        <v>32</v>
      </c>
      <c r="P40"/>
    </row>
    <row r="41" spans="1:16" s="2" customFormat="1" x14ac:dyDescent="0.25">
      <c r="A41" s="53">
        <v>40</v>
      </c>
      <c r="B41" s="54">
        <v>509</v>
      </c>
      <c r="C41" s="54">
        <v>5</v>
      </c>
      <c r="D41" s="54" t="s">
        <v>13</v>
      </c>
      <c r="E41" s="54">
        <v>697</v>
      </c>
      <c r="F41" s="54">
        <v>56</v>
      </c>
      <c r="G41" s="54">
        <f t="shared" si="1"/>
        <v>753</v>
      </c>
      <c r="H41" s="54">
        <f t="shared" si="2"/>
        <v>828.30000000000007</v>
      </c>
      <c r="I41" s="53">
        <v>3500</v>
      </c>
      <c r="J41" s="55">
        <f t="shared" si="3"/>
        <v>2635500</v>
      </c>
      <c r="K41" s="56">
        <f t="shared" si="4"/>
        <v>2688210</v>
      </c>
      <c r="L41" s="57">
        <f t="shared" si="0"/>
        <v>5500</v>
      </c>
      <c r="M41" s="56">
        <f t="shared" si="5"/>
        <v>1822260.0000000002</v>
      </c>
      <c r="N41" s="22" t="s">
        <v>32</v>
      </c>
      <c r="P41"/>
    </row>
    <row r="42" spans="1:16" s="2" customFormat="1" x14ac:dyDescent="0.25">
      <c r="A42" s="53">
        <v>41</v>
      </c>
      <c r="B42" s="54">
        <v>510</v>
      </c>
      <c r="C42" s="54">
        <v>5</v>
      </c>
      <c r="D42" s="54" t="s">
        <v>13</v>
      </c>
      <c r="E42" s="54">
        <v>697</v>
      </c>
      <c r="F42" s="54">
        <v>56</v>
      </c>
      <c r="G42" s="54">
        <f t="shared" si="1"/>
        <v>753</v>
      </c>
      <c r="H42" s="54">
        <f t="shared" si="2"/>
        <v>828.30000000000007</v>
      </c>
      <c r="I42" s="53">
        <v>3500</v>
      </c>
      <c r="J42" s="55">
        <f t="shared" si="3"/>
        <v>2635500</v>
      </c>
      <c r="K42" s="56">
        <f t="shared" si="4"/>
        <v>2688210</v>
      </c>
      <c r="L42" s="57">
        <f t="shared" si="0"/>
        <v>5500</v>
      </c>
      <c r="M42" s="56">
        <f t="shared" si="5"/>
        <v>1822260.0000000002</v>
      </c>
      <c r="N42" s="22" t="s">
        <v>32</v>
      </c>
      <c r="P42"/>
    </row>
    <row r="43" spans="1:16" s="2" customFormat="1" x14ac:dyDescent="0.25">
      <c r="A43" s="53">
        <v>42</v>
      </c>
      <c r="B43" s="54">
        <v>511</v>
      </c>
      <c r="C43" s="54">
        <v>5</v>
      </c>
      <c r="D43" s="54" t="s">
        <v>24</v>
      </c>
      <c r="E43" s="54">
        <v>418</v>
      </c>
      <c r="F43" s="54">
        <v>0</v>
      </c>
      <c r="G43" s="54">
        <f t="shared" si="1"/>
        <v>418</v>
      </c>
      <c r="H43" s="54">
        <f t="shared" si="2"/>
        <v>459.8</v>
      </c>
      <c r="I43" s="53">
        <v>3500</v>
      </c>
      <c r="J43" s="55">
        <f t="shared" si="3"/>
        <v>1463000</v>
      </c>
      <c r="K43" s="56">
        <f t="shared" si="4"/>
        <v>1492260</v>
      </c>
      <c r="L43" s="57">
        <f t="shared" si="0"/>
        <v>3000</v>
      </c>
      <c r="M43" s="56">
        <f t="shared" si="5"/>
        <v>1011560</v>
      </c>
      <c r="N43" s="22" t="s">
        <v>32</v>
      </c>
      <c r="P43"/>
    </row>
    <row r="44" spans="1:16" s="2" customFormat="1" x14ac:dyDescent="0.25">
      <c r="A44" s="53">
        <v>43</v>
      </c>
      <c r="B44" s="54">
        <v>512</v>
      </c>
      <c r="C44" s="54">
        <v>5</v>
      </c>
      <c r="D44" s="54" t="s">
        <v>24</v>
      </c>
      <c r="E44" s="54">
        <v>422</v>
      </c>
      <c r="F44" s="54">
        <v>0</v>
      </c>
      <c r="G44" s="54">
        <f t="shared" si="1"/>
        <v>422</v>
      </c>
      <c r="H44" s="54">
        <f t="shared" si="2"/>
        <v>464.20000000000005</v>
      </c>
      <c r="I44" s="53">
        <v>3500</v>
      </c>
      <c r="J44" s="55">
        <f t="shared" si="3"/>
        <v>1477000</v>
      </c>
      <c r="K44" s="56">
        <f t="shared" si="4"/>
        <v>1506540</v>
      </c>
      <c r="L44" s="57">
        <f t="shared" si="0"/>
        <v>3000</v>
      </c>
      <c r="M44" s="56">
        <f t="shared" si="5"/>
        <v>1021240.0000000001</v>
      </c>
      <c r="N44" s="22" t="s">
        <v>32</v>
      </c>
      <c r="P44"/>
    </row>
    <row r="45" spans="1:16" s="2" customFormat="1" x14ac:dyDescent="0.25">
      <c r="A45" s="53">
        <v>44</v>
      </c>
      <c r="B45" s="54">
        <v>601</v>
      </c>
      <c r="C45" s="54">
        <v>6</v>
      </c>
      <c r="D45" s="54" t="s">
        <v>24</v>
      </c>
      <c r="E45" s="54">
        <v>422</v>
      </c>
      <c r="F45" s="54">
        <v>0</v>
      </c>
      <c r="G45" s="54">
        <f t="shared" si="1"/>
        <v>422</v>
      </c>
      <c r="H45" s="54">
        <f t="shared" si="2"/>
        <v>464.20000000000005</v>
      </c>
      <c r="I45" s="53">
        <v>3500</v>
      </c>
      <c r="J45" s="55">
        <f t="shared" si="3"/>
        <v>1477000</v>
      </c>
      <c r="K45" s="56">
        <f t="shared" si="4"/>
        <v>1506540</v>
      </c>
      <c r="L45" s="57">
        <f t="shared" si="0"/>
        <v>3000</v>
      </c>
      <c r="M45" s="56">
        <f t="shared" si="5"/>
        <v>1021240.0000000001</v>
      </c>
      <c r="N45" s="22" t="s">
        <v>32</v>
      </c>
      <c r="P45"/>
    </row>
    <row r="46" spans="1:16" s="2" customFormat="1" x14ac:dyDescent="0.25">
      <c r="A46" s="53">
        <v>45</v>
      </c>
      <c r="B46" s="54">
        <v>602</v>
      </c>
      <c r="C46" s="54">
        <v>6</v>
      </c>
      <c r="D46" s="54" t="s">
        <v>24</v>
      </c>
      <c r="E46" s="54">
        <v>418</v>
      </c>
      <c r="F46" s="54">
        <v>0</v>
      </c>
      <c r="G46" s="54">
        <f t="shared" si="1"/>
        <v>418</v>
      </c>
      <c r="H46" s="54">
        <f t="shared" si="2"/>
        <v>459.8</v>
      </c>
      <c r="I46" s="53">
        <v>3500</v>
      </c>
      <c r="J46" s="55">
        <f t="shared" si="3"/>
        <v>1463000</v>
      </c>
      <c r="K46" s="56">
        <f t="shared" si="4"/>
        <v>1492260</v>
      </c>
      <c r="L46" s="57">
        <f t="shared" si="0"/>
        <v>3000</v>
      </c>
      <c r="M46" s="56">
        <f t="shared" si="5"/>
        <v>1011560</v>
      </c>
      <c r="N46" s="22" t="s">
        <v>32</v>
      </c>
      <c r="P46"/>
    </row>
    <row r="47" spans="1:16" s="2" customFormat="1" x14ac:dyDescent="0.25">
      <c r="A47" s="53">
        <v>46</v>
      </c>
      <c r="B47" s="54">
        <v>605</v>
      </c>
      <c r="C47" s="54">
        <v>6</v>
      </c>
      <c r="D47" s="54" t="s">
        <v>24</v>
      </c>
      <c r="E47" s="54">
        <v>418</v>
      </c>
      <c r="F47" s="54">
        <v>0</v>
      </c>
      <c r="G47" s="54">
        <f t="shared" si="1"/>
        <v>418</v>
      </c>
      <c r="H47" s="54">
        <f t="shared" si="2"/>
        <v>459.8</v>
      </c>
      <c r="I47" s="53">
        <v>3500</v>
      </c>
      <c r="J47" s="55">
        <f t="shared" si="3"/>
        <v>1463000</v>
      </c>
      <c r="K47" s="56">
        <f t="shared" si="4"/>
        <v>1492260</v>
      </c>
      <c r="L47" s="57">
        <f t="shared" si="0"/>
        <v>3000</v>
      </c>
      <c r="M47" s="56">
        <f t="shared" si="5"/>
        <v>1011560</v>
      </c>
      <c r="N47" s="22" t="s">
        <v>32</v>
      </c>
      <c r="P47"/>
    </row>
    <row r="48" spans="1:16" s="2" customFormat="1" x14ac:dyDescent="0.25">
      <c r="A48" s="53">
        <v>47</v>
      </c>
      <c r="B48" s="54">
        <v>606</v>
      </c>
      <c r="C48" s="54">
        <v>6</v>
      </c>
      <c r="D48" s="54" t="s">
        <v>24</v>
      </c>
      <c r="E48" s="54">
        <v>418</v>
      </c>
      <c r="F48" s="54">
        <v>0</v>
      </c>
      <c r="G48" s="54">
        <f t="shared" ref="G48:G50" si="6">E48+F48</f>
        <v>418</v>
      </c>
      <c r="H48" s="54">
        <f t="shared" ref="H48:H50" si="7">G48*1.1</f>
        <v>459.8</v>
      </c>
      <c r="I48" s="53">
        <v>3500</v>
      </c>
      <c r="J48" s="55">
        <f t="shared" ref="J48:J50" si="8">G48*I48</f>
        <v>1463000</v>
      </c>
      <c r="K48" s="56">
        <f t="shared" ref="K48:K50" si="9">J48*1.02</f>
        <v>1492260</v>
      </c>
      <c r="L48" s="57">
        <f t="shared" si="0"/>
        <v>3000</v>
      </c>
      <c r="M48" s="56">
        <f t="shared" ref="M48:M50" si="10">H48*2200</f>
        <v>1011560</v>
      </c>
      <c r="N48" s="22" t="s">
        <v>32</v>
      </c>
      <c r="P48"/>
    </row>
    <row r="49" spans="1:16" s="2" customFormat="1" x14ac:dyDescent="0.25">
      <c r="A49" s="53">
        <v>48</v>
      </c>
      <c r="B49" s="54">
        <v>607</v>
      </c>
      <c r="C49" s="54">
        <v>6</v>
      </c>
      <c r="D49" s="54" t="s">
        <v>24</v>
      </c>
      <c r="E49" s="54">
        <v>418</v>
      </c>
      <c r="F49" s="54">
        <v>0</v>
      </c>
      <c r="G49" s="54">
        <f t="shared" si="6"/>
        <v>418</v>
      </c>
      <c r="H49" s="54">
        <f t="shared" si="7"/>
        <v>459.8</v>
      </c>
      <c r="I49" s="53">
        <v>3500</v>
      </c>
      <c r="J49" s="55">
        <f t="shared" si="8"/>
        <v>1463000</v>
      </c>
      <c r="K49" s="56">
        <f t="shared" si="9"/>
        <v>1492260</v>
      </c>
      <c r="L49" s="57">
        <f t="shared" si="0"/>
        <v>3000</v>
      </c>
      <c r="M49" s="56">
        <f t="shared" si="10"/>
        <v>1011560</v>
      </c>
      <c r="N49" s="22" t="s">
        <v>32</v>
      </c>
      <c r="P49"/>
    </row>
    <row r="50" spans="1:16" s="2" customFormat="1" x14ac:dyDescent="0.25">
      <c r="A50" s="53">
        <v>49</v>
      </c>
      <c r="B50" s="54">
        <v>608</v>
      </c>
      <c r="C50" s="54">
        <v>6</v>
      </c>
      <c r="D50" s="54" t="s">
        <v>24</v>
      </c>
      <c r="E50" s="54">
        <v>422</v>
      </c>
      <c r="F50" s="54">
        <v>0</v>
      </c>
      <c r="G50" s="54">
        <f t="shared" si="6"/>
        <v>422</v>
      </c>
      <c r="H50" s="54">
        <f t="shared" si="7"/>
        <v>464.20000000000005</v>
      </c>
      <c r="I50" s="53">
        <v>3500</v>
      </c>
      <c r="J50" s="55">
        <f t="shared" si="8"/>
        <v>1477000</v>
      </c>
      <c r="K50" s="56">
        <f t="shared" si="9"/>
        <v>1506540</v>
      </c>
      <c r="L50" s="57">
        <f t="shared" si="0"/>
        <v>3000</v>
      </c>
      <c r="M50" s="56">
        <f t="shared" si="10"/>
        <v>1021240.0000000001</v>
      </c>
      <c r="N50" s="22" t="s">
        <v>32</v>
      </c>
      <c r="P50"/>
    </row>
    <row r="51" spans="1:16" s="2" customFormat="1" x14ac:dyDescent="0.25">
      <c r="A51" s="58" t="s">
        <v>3</v>
      </c>
      <c r="B51" s="59"/>
      <c r="C51" s="59"/>
      <c r="D51" s="60"/>
      <c r="E51" s="61">
        <f>SUM(E2:E50)</f>
        <v>24157</v>
      </c>
      <c r="F51" s="61">
        <f>SUM(F2:F50)</f>
        <v>728</v>
      </c>
      <c r="G51" s="61">
        <f>SUM(G2:G50)</f>
        <v>24885</v>
      </c>
      <c r="H51" s="62">
        <f>SUM(H2:H50)</f>
        <v>27373.499999999989</v>
      </c>
      <c r="I51" s="62"/>
      <c r="J51" s="63">
        <f>SUM(J2:J50)</f>
        <v>87097500</v>
      </c>
      <c r="K51" s="63">
        <f>SUM(K2:K50)</f>
        <v>88839450</v>
      </c>
      <c r="L51" s="57"/>
      <c r="M51" s="63">
        <f>SUM(M2:M50)</f>
        <v>60221700</v>
      </c>
      <c r="N51" s="64"/>
      <c r="P51"/>
    </row>
    <row r="52" spans="1:16" s="2" customFormat="1" x14ac:dyDescent="0.25">
      <c r="A52" s="37"/>
      <c r="B52" s="38"/>
      <c r="C52" s="39"/>
      <c r="D52" s="38"/>
      <c r="E52" s="38"/>
      <c r="F52" s="38"/>
      <c r="G52" s="38"/>
      <c r="H52" s="38"/>
      <c r="I52" s="37"/>
      <c r="J52" s="40"/>
      <c r="K52" s="40"/>
      <c r="L52" s="41"/>
      <c r="M52" s="42"/>
      <c r="N52" s="64"/>
      <c r="P52"/>
    </row>
    <row r="53" spans="1:16" s="2" customFormat="1" x14ac:dyDescent="0.25">
      <c r="A53" s="37"/>
      <c r="B53" s="38"/>
      <c r="C53" s="39"/>
      <c r="D53" s="43"/>
      <c r="E53" s="43"/>
      <c r="F53" s="43"/>
      <c r="G53" s="43"/>
      <c r="H53" s="44"/>
      <c r="I53" s="37"/>
      <c r="J53" s="45"/>
      <c r="K53" s="45"/>
      <c r="L53" s="46"/>
      <c r="M53" s="47"/>
      <c r="N53" s="64"/>
      <c r="P53"/>
    </row>
    <row r="54" spans="1:16" s="2" customFormat="1" ht="16.5" x14ac:dyDescent="0.3">
      <c r="A54" s="37"/>
      <c r="B54" s="38"/>
      <c r="C54" s="39"/>
      <c r="D54" s="48"/>
      <c r="E54" s="48"/>
      <c r="F54" s="48"/>
      <c r="G54" s="48"/>
      <c r="H54" s="64"/>
      <c r="I54" s="64"/>
      <c r="J54" s="64"/>
      <c r="K54" s="64"/>
      <c r="L54" s="64"/>
      <c r="M54" s="64"/>
      <c r="N54" s="3"/>
      <c r="P54"/>
    </row>
    <row r="55" spans="1:16" s="2" customFormat="1" ht="16.5" x14ac:dyDescent="0.3">
      <c r="A55" s="37"/>
      <c r="B55" s="38"/>
      <c r="C55" s="39"/>
      <c r="D55" s="48"/>
      <c r="E55" s="48"/>
      <c r="F55" s="48"/>
      <c r="G55" s="48"/>
      <c r="H55" s="64"/>
      <c r="I55" s="64"/>
      <c r="J55" s="64"/>
      <c r="K55" s="64"/>
      <c r="L55" s="64"/>
      <c r="M55" s="64"/>
      <c r="N55" s="3"/>
      <c r="P55"/>
    </row>
    <row r="56" spans="1:16" s="2" customFormat="1" ht="17.25" thickBot="1" x14ac:dyDescent="0.35">
      <c r="A56" s="37"/>
      <c r="B56" s="38"/>
      <c r="C56" s="39"/>
      <c r="D56" s="48"/>
      <c r="E56" s="48"/>
      <c r="F56" s="48"/>
      <c r="G56" s="48"/>
      <c r="H56" s="64"/>
      <c r="I56" s="64"/>
      <c r="J56" s="64"/>
      <c r="K56" s="64"/>
      <c r="L56" s="64"/>
      <c r="M56" s="64"/>
      <c r="N56" s="3"/>
      <c r="P56"/>
    </row>
    <row r="57" spans="1:16" s="2" customFormat="1" ht="15.75" thickBot="1" x14ac:dyDescent="0.3">
      <c r="A57" s="37"/>
      <c r="B57" s="38"/>
      <c r="C57" s="39"/>
      <c r="D57" s="48"/>
      <c r="E57" s="48"/>
      <c r="F57" s="48"/>
      <c r="G57" s="48"/>
      <c r="H57" s="65"/>
      <c r="I57" s="64"/>
      <c r="J57" s="64"/>
      <c r="K57" s="64"/>
      <c r="L57" s="64"/>
      <c r="M57" s="66"/>
      <c r="N57" s="67"/>
      <c r="P57"/>
    </row>
    <row r="58" spans="1:16" s="2" customFormat="1" ht="15.75" thickBot="1" x14ac:dyDescent="0.3">
      <c r="A58" s="37"/>
      <c r="B58" s="38"/>
      <c r="C58" s="39"/>
      <c r="D58" s="48"/>
      <c r="E58" s="48"/>
      <c r="F58" s="48"/>
      <c r="G58" s="48"/>
      <c r="H58" s="64"/>
      <c r="I58" s="64"/>
      <c r="J58" s="64"/>
      <c r="K58" s="64"/>
      <c r="L58" s="64"/>
      <c r="M58" s="64"/>
      <c r="N58" s="67"/>
      <c r="P58"/>
    </row>
    <row r="59" spans="1:16" s="2" customFormat="1" ht="15.75" thickBot="1" x14ac:dyDescent="0.3">
      <c r="A59" s="37"/>
      <c r="B59" s="38"/>
      <c r="C59" s="39"/>
      <c r="D59" s="48"/>
      <c r="E59" s="48"/>
      <c r="F59" s="48"/>
      <c r="G59" s="48"/>
      <c r="H59" s="64"/>
      <c r="I59" s="64"/>
      <c r="J59" s="64"/>
      <c r="K59" s="64"/>
      <c r="L59" s="64"/>
      <c r="M59" s="64"/>
      <c r="N59" s="67"/>
      <c r="P59"/>
    </row>
    <row r="60" spans="1:16" s="2" customFormat="1" ht="15.75" thickBot="1" x14ac:dyDescent="0.3">
      <c r="A60" s="37"/>
      <c r="B60" s="38"/>
      <c r="C60" s="39"/>
      <c r="D60" s="48"/>
      <c r="E60" s="48"/>
      <c r="F60" s="48"/>
      <c r="G60" s="48"/>
      <c r="H60" s="64"/>
      <c r="I60" s="64"/>
      <c r="J60" s="64"/>
      <c r="K60" s="64"/>
      <c r="L60" s="64"/>
      <c r="M60" s="64"/>
      <c r="N60" s="67"/>
      <c r="P60"/>
    </row>
    <row r="61" spans="1:16" s="2" customFormat="1" ht="15.75" thickBot="1" x14ac:dyDescent="0.3">
      <c r="A61" s="37"/>
      <c r="B61" s="38"/>
      <c r="C61" s="39"/>
      <c r="D61" s="48"/>
      <c r="E61" s="48"/>
      <c r="F61" s="48"/>
      <c r="G61" s="48"/>
      <c r="H61" s="64"/>
      <c r="I61" s="64"/>
      <c r="J61" s="64"/>
      <c r="K61" s="64"/>
      <c r="L61" s="64"/>
      <c r="M61" s="64"/>
      <c r="N61" s="67"/>
      <c r="P61"/>
    </row>
    <row r="62" spans="1:16" s="2" customFormat="1" ht="15.75" thickBot="1" x14ac:dyDescent="0.3">
      <c r="A62" s="37"/>
      <c r="B62" s="38"/>
      <c r="C62" s="39"/>
      <c r="D62" s="48"/>
      <c r="E62" s="48"/>
      <c r="F62" s="48"/>
      <c r="G62" s="48"/>
      <c r="H62" s="64"/>
      <c r="I62" s="64"/>
      <c r="J62" s="64"/>
      <c r="K62" s="64"/>
      <c r="L62" s="64"/>
      <c r="M62" s="64"/>
      <c r="N62" s="67"/>
      <c r="P62"/>
    </row>
    <row r="63" spans="1:16" s="2" customFormat="1" ht="15.75" thickBot="1" x14ac:dyDescent="0.3">
      <c r="A63" s="37"/>
      <c r="B63" s="38"/>
      <c r="C63" s="39"/>
      <c r="D63" s="48"/>
      <c r="E63" s="48"/>
      <c r="F63" s="48"/>
      <c r="G63" s="48"/>
      <c r="H63" s="64"/>
      <c r="I63" s="64"/>
      <c r="J63" s="64"/>
      <c r="K63" s="64"/>
      <c r="L63" s="64"/>
      <c r="M63" s="64"/>
      <c r="N63" s="67"/>
      <c r="P63"/>
    </row>
    <row r="64" spans="1:16" s="2" customFormat="1" ht="15.75" thickBot="1" x14ac:dyDescent="0.3">
      <c r="A64" s="37"/>
      <c r="B64" s="38"/>
      <c r="C64" s="39"/>
      <c r="D64" s="48"/>
      <c r="E64" s="48"/>
      <c r="F64" s="48"/>
      <c r="G64" s="48"/>
      <c r="H64" s="64"/>
      <c r="I64" s="64"/>
      <c r="J64" s="64"/>
      <c r="K64" s="64"/>
      <c r="L64" s="64"/>
      <c r="M64" s="64"/>
      <c r="N64" s="67"/>
      <c r="P64"/>
    </row>
    <row r="65" spans="1:16" s="2" customFormat="1" ht="15.75" thickBot="1" x14ac:dyDescent="0.3">
      <c r="A65" s="37"/>
      <c r="B65" s="38"/>
      <c r="C65" s="39"/>
      <c r="D65" s="48"/>
      <c r="E65" s="48"/>
      <c r="F65" s="48"/>
      <c r="G65" s="48"/>
      <c r="H65" s="64"/>
      <c r="I65" s="64"/>
      <c r="J65" s="64"/>
      <c r="K65" s="64"/>
      <c r="L65" s="64"/>
      <c r="M65" s="64"/>
      <c r="N65" s="67"/>
      <c r="P65"/>
    </row>
    <row r="66" spans="1:16" s="2" customFormat="1" ht="15.75" thickBot="1" x14ac:dyDescent="0.3">
      <c r="A66" s="37"/>
      <c r="B66" s="38"/>
      <c r="C66" s="39"/>
      <c r="D66" s="48"/>
      <c r="E66" s="48"/>
      <c r="F66" s="48"/>
      <c r="G66" s="48"/>
      <c r="H66" s="64"/>
      <c r="I66" s="64"/>
      <c r="J66" s="64"/>
      <c r="K66" s="64"/>
      <c r="L66" s="64"/>
      <c r="M66" s="64"/>
      <c r="N66" s="67"/>
      <c r="P66"/>
    </row>
    <row r="67" spans="1:16" s="2" customFormat="1" ht="15.75" thickBot="1" x14ac:dyDescent="0.3">
      <c r="A67" s="37"/>
      <c r="B67" s="38"/>
      <c r="C67" s="39"/>
      <c r="D67" s="48"/>
      <c r="E67" s="48"/>
      <c r="F67" s="48"/>
      <c r="G67" s="48"/>
      <c r="H67" s="64"/>
      <c r="I67" s="64"/>
      <c r="J67" s="64"/>
      <c r="K67" s="64"/>
      <c r="L67" s="64"/>
      <c r="M67" s="64"/>
      <c r="N67" s="67"/>
      <c r="P67"/>
    </row>
    <row r="68" spans="1:16" s="2" customFormat="1" ht="16.5" x14ac:dyDescent="0.3">
      <c r="A68" s="37"/>
      <c r="B68" s="38"/>
      <c r="C68" s="39"/>
      <c r="D68" s="48"/>
      <c r="E68" s="48"/>
      <c r="F68" s="48"/>
      <c r="G68" s="48"/>
      <c r="H68" s="64"/>
      <c r="I68" s="64"/>
      <c r="J68" s="64"/>
      <c r="K68" s="64"/>
      <c r="L68" s="64"/>
      <c r="M68" s="64"/>
      <c r="N68" s="3"/>
      <c r="P68"/>
    </row>
    <row r="69" spans="1:16" s="2" customFormat="1" ht="16.5" x14ac:dyDescent="0.3">
      <c r="A69" s="37"/>
      <c r="B69" s="38"/>
      <c r="C69" s="39"/>
      <c r="D69" s="48"/>
      <c r="E69" s="48"/>
      <c r="F69" s="48"/>
      <c r="G69" s="48"/>
      <c r="H69" s="64"/>
      <c r="I69" s="64"/>
      <c r="J69" s="64"/>
      <c r="K69" s="64"/>
      <c r="L69" s="64"/>
      <c r="M69" s="64"/>
      <c r="N69" s="3"/>
      <c r="P69"/>
    </row>
    <row r="70" spans="1:16" s="2" customFormat="1" ht="16.5" x14ac:dyDescent="0.3">
      <c r="A70" s="37"/>
      <c r="B70" s="38"/>
      <c r="C70" s="39"/>
      <c r="D70" s="48"/>
      <c r="E70" s="48"/>
      <c r="F70" s="48"/>
      <c r="G70" s="48"/>
      <c r="H70" s="64"/>
      <c r="I70" s="64"/>
      <c r="J70" s="64"/>
      <c r="K70" s="64"/>
      <c r="L70" s="64"/>
      <c r="M70" s="64"/>
      <c r="N70" s="3"/>
      <c r="P70"/>
    </row>
    <row r="71" spans="1:16" s="2" customFormat="1" ht="16.5" x14ac:dyDescent="0.3">
      <c r="A71" s="37"/>
      <c r="B71" s="38"/>
      <c r="C71" s="39"/>
      <c r="D71" s="48"/>
      <c r="E71" s="48"/>
      <c r="F71" s="48"/>
      <c r="G71" s="48"/>
      <c r="H71" s="64"/>
      <c r="I71" s="64"/>
      <c r="J71" s="64"/>
      <c r="K71" s="64"/>
      <c r="L71" s="64"/>
      <c r="M71" s="64"/>
      <c r="N71" s="3"/>
      <c r="P71"/>
    </row>
    <row r="72" spans="1:16" s="2" customFormat="1" ht="16.5" x14ac:dyDescent="0.3">
      <c r="A72" s="37"/>
      <c r="B72" s="38"/>
      <c r="C72" s="39"/>
      <c r="D72" s="48"/>
      <c r="E72" s="48"/>
      <c r="F72" s="48"/>
      <c r="G72" s="48"/>
      <c r="H72" s="64"/>
      <c r="I72" s="64"/>
      <c r="J72" s="64"/>
      <c r="K72" s="64"/>
      <c r="L72" s="64"/>
      <c r="M72" s="64"/>
      <c r="N72" s="3"/>
      <c r="P72"/>
    </row>
    <row r="73" spans="1:16" s="2" customFormat="1" ht="16.5" x14ac:dyDescent="0.3">
      <c r="A73" s="37"/>
      <c r="B73" s="38"/>
      <c r="C73" s="39"/>
      <c r="D73" s="48"/>
      <c r="E73" s="48"/>
      <c r="F73" s="48"/>
      <c r="G73" s="48"/>
      <c r="H73" s="64"/>
      <c r="I73" s="64"/>
      <c r="J73" s="64"/>
      <c r="K73" s="64"/>
      <c r="L73" s="64"/>
      <c r="M73" s="64"/>
      <c r="N73" s="3"/>
      <c r="P73"/>
    </row>
    <row r="74" spans="1:16" s="2" customFormat="1" ht="16.5" x14ac:dyDescent="0.3">
      <c r="A74" s="37"/>
      <c r="B74" s="38"/>
      <c r="C74" s="39"/>
      <c r="D74" s="48"/>
      <c r="E74" s="48"/>
      <c r="F74" s="48"/>
      <c r="G74" s="48"/>
      <c r="H74" s="64"/>
      <c r="I74" s="64"/>
      <c r="J74" s="64"/>
      <c r="K74" s="64"/>
      <c r="L74" s="64"/>
      <c r="M74" s="64"/>
      <c r="N74" s="3"/>
      <c r="P74"/>
    </row>
    <row r="75" spans="1:16" s="2" customFormat="1" ht="16.5" x14ac:dyDescent="0.3">
      <c r="A75" s="37"/>
      <c r="B75" s="38"/>
      <c r="C75" s="39"/>
      <c r="D75" s="48"/>
      <c r="E75" s="48"/>
      <c r="F75" s="48"/>
      <c r="G75" s="48"/>
      <c r="H75" s="64"/>
      <c r="I75" s="64"/>
      <c r="J75" s="64"/>
      <c r="K75" s="64"/>
      <c r="L75" s="64"/>
      <c r="M75" s="64"/>
      <c r="N75" s="3"/>
      <c r="P75"/>
    </row>
    <row r="76" spans="1:16" s="2" customFormat="1" ht="16.5" x14ac:dyDescent="0.3">
      <c r="A76" s="37"/>
      <c r="B76" s="38"/>
      <c r="C76" s="39"/>
      <c r="D76" s="48"/>
      <c r="E76" s="48"/>
      <c r="F76" s="48"/>
      <c r="G76" s="48"/>
      <c r="H76" s="64"/>
      <c r="I76" s="64"/>
      <c r="J76" s="64"/>
      <c r="K76" s="64"/>
      <c r="L76" s="64"/>
      <c r="M76" s="64"/>
      <c r="N76" s="3"/>
      <c r="P76"/>
    </row>
    <row r="77" spans="1:16" s="2" customFormat="1" ht="16.5" x14ac:dyDescent="0.3">
      <c r="A77" s="37"/>
      <c r="B77" s="38"/>
      <c r="C77" s="39"/>
      <c r="D77" s="48"/>
      <c r="E77" s="48"/>
      <c r="F77" s="48"/>
      <c r="G77" s="48"/>
      <c r="H77" s="64"/>
      <c r="I77" s="64"/>
      <c r="J77" s="64"/>
      <c r="K77" s="64"/>
      <c r="L77" s="64"/>
      <c r="M77" s="64"/>
      <c r="N77" s="3"/>
      <c r="P77"/>
    </row>
    <row r="78" spans="1:16" s="2" customFormat="1" ht="16.5" x14ac:dyDescent="0.3">
      <c r="A78" s="37"/>
      <c r="B78" s="38"/>
      <c r="C78" s="39"/>
      <c r="D78" s="48"/>
      <c r="E78" s="48"/>
      <c r="F78" s="48"/>
      <c r="G78" s="48"/>
      <c r="H78" s="64"/>
      <c r="I78" s="64"/>
      <c r="J78" s="64"/>
      <c r="K78" s="64"/>
      <c r="L78" s="64"/>
      <c r="M78" s="64"/>
      <c r="N78" s="3"/>
      <c r="P78"/>
    </row>
    <row r="79" spans="1:16" s="2" customFormat="1" ht="16.5" x14ac:dyDescent="0.3">
      <c r="A79" s="37"/>
      <c r="B79" s="38"/>
      <c r="C79" s="39"/>
      <c r="D79" s="48"/>
      <c r="E79" s="48"/>
      <c r="F79" s="48"/>
      <c r="G79" s="48"/>
      <c r="H79" s="64"/>
      <c r="I79" s="64"/>
      <c r="J79" s="64"/>
      <c r="K79" s="64"/>
      <c r="L79" s="64"/>
      <c r="M79" s="64"/>
      <c r="N79" s="3"/>
      <c r="P79"/>
    </row>
    <row r="80" spans="1:16" s="2" customFormat="1" ht="16.5" x14ac:dyDescent="0.3">
      <c r="A80" s="37"/>
      <c r="B80" s="38"/>
      <c r="C80" s="39"/>
      <c r="D80" s="48"/>
      <c r="E80" s="48"/>
      <c r="F80" s="48"/>
      <c r="G80" s="48"/>
      <c r="H80" s="64"/>
      <c r="I80" s="64"/>
      <c r="J80" s="64"/>
      <c r="K80" s="64"/>
      <c r="L80" s="64"/>
      <c r="M80" s="64"/>
      <c r="N80" s="3"/>
      <c r="P80"/>
    </row>
    <row r="81" spans="1:16" s="2" customFormat="1" ht="16.5" x14ac:dyDescent="0.3">
      <c r="A81" s="37"/>
      <c r="B81" s="38"/>
      <c r="C81" s="39"/>
      <c r="D81" s="48"/>
      <c r="E81" s="48"/>
      <c r="F81" s="48"/>
      <c r="G81" s="48"/>
      <c r="H81" s="64"/>
      <c r="I81" s="64"/>
      <c r="J81" s="64"/>
      <c r="K81" s="64"/>
      <c r="L81" s="64"/>
      <c r="M81" s="64"/>
      <c r="N81" s="3"/>
      <c r="P81"/>
    </row>
    <row r="82" spans="1:16" s="2" customFormat="1" ht="16.5" x14ac:dyDescent="0.3">
      <c r="A82" s="37"/>
      <c r="B82" s="38"/>
      <c r="C82" s="39"/>
      <c r="D82" s="48"/>
      <c r="E82" s="48"/>
      <c r="F82" s="48"/>
      <c r="G82" s="48"/>
      <c r="H82" s="64"/>
      <c r="I82" s="64"/>
      <c r="J82" s="64"/>
      <c r="K82" s="64"/>
      <c r="L82" s="64"/>
      <c r="M82" s="64"/>
      <c r="N82" s="3"/>
      <c r="P82"/>
    </row>
    <row r="83" spans="1:16" s="2" customFormat="1" ht="16.5" x14ac:dyDescent="0.3">
      <c r="A83" s="37"/>
      <c r="B83" s="38"/>
      <c r="C83" s="39"/>
      <c r="D83" s="48"/>
      <c r="E83" s="48"/>
      <c r="F83" s="48"/>
      <c r="G83" s="48"/>
      <c r="H83" s="64"/>
      <c r="I83" s="64"/>
      <c r="J83" s="64"/>
      <c r="K83" s="64"/>
      <c r="L83" s="64"/>
      <c r="M83" s="64"/>
      <c r="N83" s="3"/>
      <c r="P83"/>
    </row>
    <row r="84" spans="1:16" s="2" customFormat="1" ht="16.5" x14ac:dyDescent="0.3">
      <c r="A84" s="37"/>
      <c r="B84" s="38"/>
      <c r="C84" s="39"/>
      <c r="D84" s="48"/>
      <c r="E84" s="48"/>
      <c r="F84" s="48"/>
      <c r="G84" s="48"/>
      <c r="H84" s="64"/>
      <c r="I84" s="64"/>
      <c r="J84" s="64"/>
      <c r="K84" s="64"/>
      <c r="L84" s="64"/>
      <c r="M84" s="64"/>
      <c r="N84" s="3"/>
      <c r="P84"/>
    </row>
    <row r="85" spans="1:16" s="2" customFormat="1" x14ac:dyDescent="0.25">
      <c r="A85" s="43"/>
      <c r="B85" s="38"/>
      <c r="C85" s="39"/>
      <c r="D85" s="48"/>
      <c r="E85" s="48"/>
      <c r="F85" s="48"/>
      <c r="G85" s="48"/>
      <c r="H85" s="64"/>
      <c r="I85" s="64"/>
      <c r="J85" s="64"/>
      <c r="K85" s="64"/>
      <c r="L85" s="64"/>
      <c r="M85" s="64"/>
      <c r="N85" s="64"/>
      <c r="P85"/>
    </row>
    <row r="86" spans="1:16" s="2" customFormat="1" x14ac:dyDescent="0.25">
      <c r="A86" s="48"/>
      <c r="B86" s="38"/>
      <c r="C86" s="39"/>
      <c r="D86" s="48"/>
      <c r="E86" s="48"/>
      <c r="F86" s="48"/>
      <c r="G86" s="48"/>
      <c r="H86" s="64"/>
      <c r="I86" s="64"/>
      <c r="J86" s="64"/>
      <c r="K86" s="64"/>
      <c r="L86" s="64"/>
      <c r="M86" s="64"/>
      <c r="N86" s="64"/>
      <c r="P86"/>
    </row>
    <row r="87" spans="1:16" s="2" customFormat="1" x14ac:dyDescent="0.25">
      <c r="A87" s="48"/>
      <c r="B87" s="38"/>
      <c r="C87" s="39"/>
      <c r="D87" s="48"/>
      <c r="E87" s="48"/>
      <c r="F87" s="48"/>
      <c r="G87" s="48"/>
      <c r="H87" s="64"/>
      <c r="I87" s="64"/>
      <c r="J87" s="64"/>
      <c r="K87" s="64"/>
      <c r="L87" s="64"/>
      <c r="M87" s="64"/>
      <c r="N87" s="64"/>
      <c r="P87"/>
    </row>
  </sheetData>
  <mergeCells count="1"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1642-484B-41F2-BC2F-A81E1A3DD7FB}">
  <dimension ref="A1:P57"/>
  <sheetViews>
    <sheetView zoomScale="145" zoomScaleNormal="145" workbookViewId="0">
      <selection activeCell="I2" sqref="I2:I20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1.5703125" style="64" customWidth="1"/>
    <col min="11" max="11" width="12.425781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2" bestFit="1" customWidth="1"/>
    <col min="16" max="16" width="16.140625" customWidth="1"/>
  </cols>
  <sheetData>
    <row r="1" spans="1:16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6" x14ac:dyDescent="0.25">
      <c r="A2" s="53">
        <v>1</v>
      </c>
      <c r="B2" s="54">
        <v>103</v>
      </c>
      <c r="C2" s="54">
        <v>1</v>
      </c>
      <c r="D2" s="54" t="s">
        <v>13</v>
      </c>
      <c r="E2" s="54">
        <v>697</v>
      </c>
      <c r="F2" s="54">
        <v>56</v>
      </c>
      <c r="G2" s="54">
        <f t="shared" ref="G2:G20" si="0">E2+F2</f>
        <v>753</v>
      </c>
      <c r="H2" s="54">
        <f t="shared" ref="H2:H20" si="1">G2*1.1</f>
        <v>828.30000000000007</v>
      </c>
      <c r="I2" s="53">
        <v>3500</v>
      </c>
      <c r="J2" s="55">
        <v>0</v>
      </c>
      <c r="K2" s="56">
        <f t="shared" ref="K2:K20" si="2">J2*1.02</f>
        <v>0</v>
      </c>
      <c r="L2" s="57">
        <f t="shared" ref="L2:L20" si="3">MROUND((K2*0.025/12),500)</f>
        <v>0</v>
      </c>
      <c r="M2" s="56">
        <f t="shared" ref="M2:M20" si="4">H2*2200</f>
        <v>1822260.0000000002</v>
      </c>
      <c r="N2" s="22" t="s">
        <v>33</v>
      </c>
    </row>
    <row r="3" spans="1:16" x14ac:dyDescent="0.25">
      <c r="A3" s="53">
        <v>2</v>
      </c>
      <c r="B3" s="54">
        <v>104</v>
      </c>
      <c r="C3" s="54">
        <v>1</v>
      </c>
      <c r="D3" s="54" t="s">
        <v>13</v>
      </c>
      <c r="E3" s="54">
        <v>697</v>
      </c>
      <c r="F3" s="54">
        <v>56</v>
      </c>
      <c r="G3" s="54">
        <f t="shared" si="0"/>
        <v>753</v>
      </c>
      <c r="H3" s="54">
        <f t="shared" si="1"/>
        <v>828.30000000000007</v>
      </c>
      <c r="I3" s="53">
        <v>3500</v>
      </c>
      <c r="J3" s="55">
        <v>0</v>
      </c>
      <c r="K3" s="56">
        <f t="shared" si="2"/>
        <v>0</v>
      </c>
      <c r="L3" s="57">
        <f t="shared" si="3"/>
        <v>0</v>
      </c>
      <c r="M3" s="56">
        <f t="shared" si="4"/>
        <v>1822260.0000000002</v>
      </c>
      <c r="N3" s="22" t="s">
        <v>33</v>
      </c>
    </row>
    <row r="4" spans="1:16" x14ac:dyDescent="0.25">
      <c r="A4" s="53">
        <v>3</v>
      </c>
      <c r="B4" s="54">
        <v>105</v>
      </c>
      <c r="C4" s="54">
        <v>1</v>
      </c>
      <c r="D4" s="54" t="s">
        <v>24</v>
      </c>
      <c r="E4" s="54">
        <v>418</v>
      </c>
      <c r="F4" s="54">
        <v>0</v>
      </c>
      <c r="G4" s="54">
        <f t="shared" si="0"/>
        <v>418</v>
      </c>
      <c r="H4" s="54">
        <f t="shared" si="1"/>
        <v>459.8</v>
      </c>
      <c r="I4" s="53">
        <v>3500</v>
      </c>
      <c r="J4" s="55">
        <v>0</v>
      </c>
      <c r="K4" s="56">
        <f t="shared" si="2"/>
        <v>0</v>
      </c>
      <c r="L4" s="57">
        <f t="shared" si="3"/>
        <v>0</v>
      </c>
      <c r="M4" s="56">
        <f t="shared" si="4"/>
        <v>1011560</v>
      </c>
      <c r="N4" s="22" t="s">
        <v>33</v>
      </c>
    </row>
    <row r="5" spans="1:16" x14ac:dyDescent="0.25">
      <c r="A5" s="53">
        <v>4</v>
      </c>
      <c r="B5" s="54">
        <v>106</v>
      </c>
      <c r="C5" s="54">
        <v>1</v>
      </c>
      <c r="D5" s="54" t="s">
        <v>24</v>
      </c>
      <c r="E5" s="54">
        <v>418</v>
      </c>
      <c r="F5" s="54">
        <v>0</v>
      </c>
      <c r="G5" s="54">
        <f t="shared" si="0"/>
        <v>418</v>
      </c>
      <c r="H5" s="54">
        <f t="shared" si="1"/>
        <v>459.8</v>
      </c>
      <c r="I5" s="53">
        <v>3500</v>
      </c>
      <c r="J5" s="55">
        <v>0</v>
      </c>
      <c r="K5" s="56">
        <f t="shared" si="2"/>
        <v>0</v>
      </c>
      <c r="L5" s="57">
        <f t="shared" si="3"/>
        <v>0</v>
      </c>
      <c r="M5" s="56">
        <f t="shared" si="4"/>
        <v>1011560</v>
      </c>
      <c r="N5" s="22" t="s">
        <v>33</v>
      </c>
    </row>
    <row r="6" spans="1:16" x14ac:dyDescent="0.25">
      <c r="A6" s="53">
        <v>5</v>
      </c>
      <c r="B6" s="54">
        <v>203</v>
      </c>
      <c r="C6" s="54">
        <v>2</v>
      </c>
      <c r="D6" s="54" t="s">
        <v>13</v>
      </c>
      <c r="E6" s="54">
        <v>697</v>
      </c>
      <c r="F6" s="54">
        <v>56</v>
      </c>
      <c r="G6" s="54">
        <f t="shared" si="0"/>
        <v>753</v>
      </c>
      <c r="H6" s="54">
        <f t="shared" si="1"/>
        <v>828.30000000000007</v>
      </c>
      <c r="I6" s="53">
        <v>3500</v>
      </c>
      <c r="J6" s="55">
        <v>0</v>
      </c>
      <c r="K6" s="56">
        <f t="shared" si="2"/>
        <v>0</v>
      </c>
      <c r="L6" s="57">
        <f t="shared" si="3"/>
        <v>0</v>
      </c>
      <c r="M6" s="56">
        <f t="shared" si="4"/>
        <v>1822260.0000000002</v>
      </c>
      <c r="N6" s="22" t="s">
        <v>33</v>
      </c>
    </row>
    <row r="7" spans="1:16" x14ac:dyDescent="0.25">
      <c r="A7" s="53">
        <v>6</v>
      </c>
      <c r="B7" s="54">
        <v>204</v>
      </c>
      <c r="C7" s="54">
        <v>2</v>
      </c>
      <c r="D7" s="54" t="s">
        <v>13</v>
      </c>
      <c r="E7" s="54">
        <v>697</v>
      </c>
      <c r="F7" s="54">
        <v>56</v>
      </c>
      <c r="G7" s="54">
        <f t="shared" si="0"/>
        <v>753</v>
      </c>
      <c r="H7" s="54">
        <f t="shared" si="1"/>
        <v>828.30000000000007</v>
      </c>
      <c r="I7" s="53">
        <v>3500</v>
      </c>
      <c r="J7" s="55">
        <v>0</v>
      </c>
      <c r="K7" s="56">
        <f t="shared" si="2"/>
        <v>0</v>
      </c>
      <c r="L7" s="57">
        <f t="shared" si="3"/>
        <v>0</v>
      </c>
      <c r="M7" s="56">
        <f t="shared" si="4"/>
        <v>1822260.0000000002</v>
      </c>
      <c r="N7" s="22" t="s">
        <v>33</v>
      </c>
    </row>
    <row r="8" spans="1:16" x14ac:dyDescent="0.25">
      <c r="A8" s="53">
        <v>7</v>
      </c>
      <c r="B8" s="54">
        <v>205</v>
      </c>
      <c r="C8" s="54">
        <v>2</v>
      </c>
      <c r="D8" s="54" t="s">
        <v>24</v>
      </c>
      <c r="E8" s="54">
        <v>418</v>
      </c>
      <c r="F8" s="54">
        <v>0</v>
      </c>
      <c r="G8" s="54">
        <f t="shared" si="0"/>
        <v>418</v>
      </c>
      <c r="H8" s="54">
        <f t="shared" si="1"/>
        <v>459.8</v>
      </c>
      <c r="I8" s="53">
        <v>3500</v>
      </c>
      <c r="J8" s="55">
        <v>0</v>
      </c>
      <c r="K8" s="56">
        <f t="shared" si="2"/>
        <v>0</v>
      </c>
      <c r="L8" s="57">
        <f t="shared" si="3"/>
        <v>0</v>
      </c>
      <c r="M8" s="56">
        <f t="shared" si="4"/>
        <v>1011560</v>
      </c>
      <c r="N8" s="22" t="s">
        <v>33</v>
      </c>
    </row>
    <row r="9" spans="1:16" x14ac:dyDescent="0.25">
      <c r="A9" s="53">
        <v>8</v>
      </c>
      <c r="B9" s="54">
        <v>206</v>
      </c>
      <c r="C9" s="54">
        <v>2</v>
      </c>
      <c r="D9" s="54" t="s">
        <v>24</v>
      </c>
      <c r="E9" s="54">
        <v>418</v>
      </c>
      <c r="F9" s="54">
        <v>0</v>
      </c>
      <c r="G9" s="54">
        <f t="shared" si="0"/>
        <v>418</v>
      </c>
      <c r="H9" s="54">
        <f t="shared" si="1"/>
        <v>459.8</v>
      </c>
      <c r="I9" s="53">
        <v>3500</v>
      </c>
      <c r="J9" s="55">
        <v>0</v>
      </c>
      <c r="K9" s="56">
        <f t="shared" si="2"/>
        <v>0</v>
      </c>
      <c r="L9" s="57">
        <f t="shared" si="3"/>
        <v>0</v>
      </c>
      <c r="M9" s="56">
        <f t="shared" si="4"/>
        <v>1011560</v>
      </c>
      <c r="N9" s="22" t="s">
        <v>33</v>
      </c>
    </row>
    <row r="10" spans="1:16" s="2" customFormat="1" x14ac:dyDescent="0.25">
      <c r="A10" s="53">
        <v>9</v>
      </c>
      <c r="B10" s="54">
        <v>304</v>
      </c>
      <c r="C10" s="54">
        <v>3</v>
      </c>
      <c r="D10" s="54" t="s">
        <v>13</v>
      </c>
      <c r="E10" s="54">
        <v>697</v>
      </c>
      <c r="F10" s="54">
        <v>56</v>
      </c>
      <c r="G10" s="54">
        <f t="shared" si="0"/>
        <v>753</v>
      </c>
      <c r="H10" s="54">
        <f t="shared" si="1"/>
        <v>828.30000000000007</v>
      </c>
      <c r="I10" s="53">
        <v>3500</v>
      </c>
      <c r="J10" s="55">
        <v>0</v>
      </c>
      <c r="K10" s="56">
        <f t="shared" si="2"/>
        <v>0</v>
      </c>
      <c r="L10" s="57">
        <f t="shared" si="3"/>
        <v>0</v>
      </c>
      <c r="M10" s="56">
        <f t="shared" si="4"/>
        <v>1822260.0000000002</v>
      </c>
      <c r="N10" s="22" t="s">
        <v>33</v>
      </c>
      <c r="P10"/>
    </row>
    <row r="11" spans="1:16" s="2" customFormat="1" x14ac:dyDescent="0.25">
      <c r="A11" s="53">
        <v>10</v>
      </c>
      <c r="B11" s="54">
        <v>305</v>
      </c>
      <c r="C11" s="54">
        <v>3</v>
      </c>
      <c r="D11" s="54" t="s">
        <v>24</v>
      </c>
      <c r="E11" s="54">
        <v>418</v>
      </c>
      <c r="F11" s="54">
        <v>0</v>
      </c>
      <c r="G11" s="54">
        <f t="shared" si="0"/>
        <v>418</v>
      </c>
      <c r="H11" s="54">
        <f t="shared" si="1"/>
        <v>459.8</v>
      </c>
      <c r="I11" s="53">
        <v>3500</v>
      </c>
      <c r="J11" s="55">
        <v>0</v>
      </c>
      <c r="K11" s="56">
        <f t="shared" si="2"/>
        <v>0</v>
      </c>
      <c r="L11" s="57">
        <f t="shared" si="3"/>
        <v>0</v>
      </c>
      <c r="M11" s="56">
        <f t="shared" si="4"/>
        <v>1011560</v>
      </c>
      <c r="N11" s="22" t="s">
        <v>33</v>
      </c>
      <c r="P11"/>
    </row>
    <row r="12" spans="1:16" s="2" customFormat="1" x14ac:dyDescent="0.25">
      <c r="A12" s="53">
        <v>11</v>
      </c>
      <c r="B12" s="54">
        <v>306</v>
      </c>
      <c r="C12" s="54">
        <v>3</v>
      </c>
      <c r="D12" s="54" t="s">
        <v>24</v>
      </c>
      <c r="E12" s="54">
        <v>418</v>
      </c>
      <c r="F12" s="54">
        <v>0</v>
      </c>
      <c r="G12" s="54">
        <f t="shared" si="0"/>
        <v>418</v>
      </c>
      <c r="H12" s="54">
        <f t="shared" si="1"/>
        <v>459.8</v>
      </c>
      <c r="I12" s="53">
        <v>3500</v>
      </c>
      <c r="J12" s="55">
        <v>0</v>
      </c>
      <c r="K12" s="56">
        <f t="shared" si="2"/>
        <v>0</v>
      </c>
      <c r="L12" s="57">
        <f t="shared" si="3"/>
        <v>0</v>
      </c>
      <c r="M12" s="56">
        <f t="shared" si="4"/>
        <v>1011560</v>
      </c>
      <c r="N12" s="22" t="s">
        <v>33</v>
      </c>
      <c r="P12"/>
    </row>
    <row r="13" spans="1:16" s="2" customFormat="1" x14ac:dyDescent="0.25">
      <c r="A13" s="53">
        <v>12</v>
      </c>
      <c r="B13" s="54">
        <v>404</v>
      </c>
      <c r="C13" s="54">
        <v>4</v>
      </c>
      <c r="D13" s="54" t="s">
        <v>13</v>
      </c>
      <c r="E13" s="54">
        <v>697</v>
      </c>
      <c r="F13" s="54">
        <v>56</v>
      </c>
      <c r="G13" s="54">
        <f t="shared" si="0"/>
        <v>753</v>
      </c>
      <c r="H13" s="54">
        <f t="shared" si="1"/>
        <v>828.30000000000007</v>
      </c>
      <c r="I13" s="53">
        <v>3500</v>
      </c>
      <c r="J13" s="55">
        <v>0</v>
      </c>
      <c r="K13" s="56">
        <f t="shared" si="2"/>
        <v>0</v>
      </c>
      <c r="L13" s="57">
        <f t="shared" si="3"/>
        <v>0</v>
      </c>
      <c r="M13" s="56">
        <f t="shared" si="4"/>
        <v>1822260.0000000002</v>
      </c>
      <c r="N13" s="22" t="s">
        <v>33</v>
      </c>
      <c r="P13"/>
    </row>
    <row r="14" spans="1:16" s="2" customFormat="1" x14ac:dyDescent="0.25">
      <c r="A14" s="53">
        <v>13</v>
      </c>
      <c r="B14" s="54">
        <v>405</v>
      </c>
      <c r="C14" s="54">
        <v>4</v>
      </c>
      <c r="D14" s="54" t="s">
        <v>24</v>
      </c>
      <c r="E14" s="54">
        <v>418</v>
      </c>
      <c r="F14" s="54">
        <v>0</v>
      </c>
      <c r="G14" s="54">
        <f t="shared" si="0"/>
        <v>418</v>
      </c>
      <c r="H14" s="54">
        <f t="shared" si="1"/>
        <v>459.8</v>
      </c>
      <c r="I14" s="53">
        <v>3500</v>
      </c>
      <c r="J14" s="55">
        <v>0</v>
      </c>
      <c r="K14" s="56">
        <f t="shared" si="2"/>
        <v>0</v>
      </c>
      <c r="L14" s="57">
        <f t="shared" si="3"/>
        <v>0</v>
      </c>
      <c r="M14" s="56">
        <f t="shared" si="4"/>
        <v>1011560</v>
      </c>
      <c r="N14" s="22" t="s">
        <v>33</v>
      </c>
      <c r="P14"/>
    </row>
    <row r="15" spans="1:16" s="2" customFormat="1" x14ac:dyDescent="0.25">
      <c r="A15" s="53">
        <v>14</v>
      </c>
      <c r="B15" s="54">
        <v>406</v>
      </c>
      <c r="C15" s="54">
        <v>4</v>
      </c>
      <c r="D15" s="54" t="s">
        <v>24</v>
      </c>
      <c r="E15" s="54">
        <v>418</v>
      </c>
      <c r="F15" s="54">
        <v>0</v>
      </c>
      <c r="G15" s="54">
        <f t="shared" si="0"/>
        <v>418</v>
      </c>
      <c r="H15" s="54">
        <f t="shared" si="1"/>
        <v>459.8</v>
      </c>
      <c r="I15" s="53">
        <v>3500</v>
      </c>
      <c r="J15" s="55">
        <v>0</v>
      </c>
      <c r="K15" s="56">
        <f t="shared" si="2"/>
        <v>0</v>
      </c>
      <c r="L15" s="57">
        <f t="shared" si="3"/>
        <v>0</v>
      </c>
      <c r="M15" s="56">
        <f t="shared" si="4"/>
        <v>1011560</v>
      </c>
      <c r="N15" s="22" t="s">
        <v>33</v>
      </c>
      <c r="P15"/>
    </row>
    <row r="16" spans="1:16" s="2" customFormat="1" x14ac:dyDescent="0.25">
      <c r="A16" s="53">
        <v>15</v>
      </c>
      <c r="B16" s="54">
        <v>504</v>
      </c>
      <c r="C16" s="54">
        <v>5</v>
      </c>
      <c r="D16" s="54" t="s">
        <v>13</v>
      </c>
      <c r="E16" s="54">
        <v>697</v>
      </c>
      <c r="F16" s="54">
        <v>56</v>
      </c>
      <c r="G16" s="54">
        <f t="shared" si="0"/>
        <v>753</v>
      </c>
      <c r="H16" s="54">
        <f t="shared" si="1"/>
        <v>828.30000000000007</v>
      </c>
      <c r="I16" s="53">
        <v>3500</v>
      </c>
      <c r="J16" s="55">
        <v>0</v>
      </c>
      <c r="K16" s="56">
        <f t="shared" si="2"/>
        <v>0</v>
      </c>
      <c r="L16" s="57">
        <f t="shared" si="3"/>
        <v>0</v>
      </c>
      <c r="M16" s="56">
        <f t="shared" si="4"/>
        <v>1822260.0000000002</v>
      </c>
      <c r="N16" s="22" t="s">
        <v>33</v>
      </c>
      <c r="P16"/>
    </row>
    <row r="17" spans="1:16" s="2" customFormat="1" x14ac:dyDescent="0.25">
      <c r="A17" s="53">
        <v>16</v>
      </c>
      <c r="B17" s="54">
        <v>505</v>
      </c>
      <c r="C17" s="54">
        <v>5</v>
      </c>
      <c r="D17" s="54" t="s">
        <v>24</v>
      </c>
      <c r="E17" s="54">
        <v>418</v>
      </c>
      <c r="F17" s="54">
        <v>0</v>
      </c>
      <c r="G17" s="54">
        <f t="shared" si="0"/>
        <v>418</v>
      </c>
      <c r="H17" s="54">
        <f t="shared" si="1"/>
        <v>459.8</v>
      </c>
      <c r="I17" s="53">
        <v>3500</v>
      </c>
      <c r="J17" s="55">
        <v>0</v>
      </c>
      <c r="K17" s="56">
        <f t="shared" si="2"/>
        <v>0</v>
      </c>
      <c r="L17" s="57">
        <f t="shared" si="3"/>
        <v>0</v>
      </c>
      <c r="M17" s="56">
        <f t="shared" si="4"/>
        <v>1011560</v>
      </c>
      <c r="N17" s="22" t="s">
        <v>33</v>
      </c>
      <c r="P17"/>
    </row>
    <row r="18" spans="1:16" s="2" customFormat="1" x14ac:dyDescent="0.25">
      <c r="A18" s="53">
        <v>17</v>
      </c>
      <c r="B18" s="54">
        <v>506</v>
      </c>
      <c r="C18" s="54">
        <v>5</v>
      </c>
      <c r="D18" s="54" t="s">
        <v>24</v>
      </c>
      <c r="E18" s="54">
        <v>418</v>
      </c>
      <c r="F18" s="54">
        <v>0</v>
      </c>
      <c r="G18" s="54">
        <f t="shared" si="0"/>
        <v>418</v>
      </c>
      <c r="H18" s="54">
        <f t="shared" si="1"/>
        <v>459.8</v>
      </c>
      <c r="I18" s="53">
        <v>3500</v>
      </c>
      <c r="J18" s="55">
        <v>0</v>
      </c>
      <c r="K18" s="56">
        <f t="shared" si="2"/>
        <v>0</v>
      </c>
      <c r="L18" s="57">
        <f t="shared" si="3"/>
        <v>0</v>
      </c>
      <c r="M18" s="56">
        <f t="shared" si="4"/>
        <v>1011560</v>
      </c>
      <c r="N18" s="22" t="s">
        <v>33</v>
      </c>
      <c r="P18"/>
    </row>
    <row r="19" spans="1:16" s="2" customFormat="1" x14ac:dyDescent="0.25">
      <c r="A19" s="53">
        <v>18</v>
      </c>
      <c r="B19" s="54">
        <v>603</v>
      </c>
      <c r="C19" s="54">
        <v>6</v>
      </c>
      <c r="D19" s="54" t="s">
        <v>24</v>
      </c>
      <c r="E19" s="54">
        <v>418</v>
      </c>
      <c r="F19" s="54">
        <v>0</v>
      </c>
      <c r="G19" s="54">
        <f t="shared" si="0"/>
        <v>418</v>
      </c>
      <c r="H19" s="54">
        <f t="shared" si="1"/>
        <v>459.8</v>
      </c>
      <c r="I19" s="53">
        <v>3500</v>
      </c>
      <c r="J19" s="55">
        <v>0</v>
      </c>
      <c r="K19" s="56">
        <f t="shared" si="2"/>
        <v>0</v>
      </c>
      <c r="L19" s="57">
        <f t="shared" si="3"/>
        <v>0</v>
      </c>
      <c r="M19" s="56">
        <f t="shared" si="4"/>
        <v>1011560</v>
      </c>
      <c r="N19" s="22" t="s">
        <v>33</v>
      </c>
      <c r="P19"/>
    </row>
    <row r="20" spans="1:16" s="2" customFormat="1" x14ac:dyDescent="0.25">
      <c r="A20" s="53">
        <v>19</v>
      </c>
      <c r="B20" s="54">
        <v>604</v>
      </c>
      <c r="C20" s="54">
        <v>6</v>
      </c>
      <c r="D20" s="54" t="s">
        <v>24</v>
      </c>
      <c r="E20" s="54">
        <v>418</v>
      </c>
      <c r="F20" s="54">
        <v>0</v>
      </c>
      <c r="G20" s="54">
        <f t="shared" si="0"/>
        <v>418</v>
      </c>
      <c r="H20" s="54">
        <f t="shared" si="1"/>
        <v>459.8</v>
      </c>
      <c r="I20" s="53">
        <v>3500</v>
      </c>
      <c r="J20" s="55">
        <v>0</v>
      </c>
      <c r="K20" s="56">
        <f t="shared" si="2"/>
        <v>0</v>
      </c>
      <c r="L20" s="57">
        <f t="shared" si="3"/>
        <v>0</v>
      </c>
      <c r="M20" s="56">
        <f t="shared" si="4"/>
        <v>1011560</v>
      </c>
      <c r="N20" s="22" t="s">
        <v>33</v>
      </c>
      <c r="P20"/>
    </row>
    <row r="21" spans="1:16" s="2" customFormat="1" x14ac:dyDescent="0.25">
      <c r="A21" s="58" t="s">
        <v>3</v>
      </c>
      <c r="B21" s="59"/>
      <c r="C21" s="59"/>
      <c r="D21" s="60"/>
      <c r="E21" s="61">
        <f>SUM(E2:E20)</f>
        <v>9895</v>
      </c>
      <c r="F21" s="61">
        <f>SUM(F2:F20)</f>
        <v>392</v>
      </c>
      <c r="G21" s="61">
        <f>SUM(G2:G20)</f>
        <v>10287</v>
      </c>
      <c r="H21" s="62">
        <f>SUM(H2:H20)</f>
        <v>11315.699999999997</v>
      </c>
      <c r="I21" s="62"/>
      <c r="J21" s="63">
        <f>SUM(J2:J20)</f>
        <v>0</v>
      </c>
      <c r="K21" s="63">
        <f>SUM(K2:K20)</f>
        <v>0</v>
      </c>
      <c r="L21" s="57"/>
      <c r="M21" s="63">
        <f>SUM(M2:M20)</f>
        <v>24894540</v>
      </c>
      <c r="N21" s="64"/>
      <c r="P21"/>
    </row>
    <row r="22" spans="1:16" s="2" customFormat="1" x14ac:dyDescent="0.25">
      <c r="A22" s="37"/>
      <c r="B22" s="38"/>
      <c r="C22" s="39"/>
      <c r="D22" s="38"/>
      <c r="E22" s="38"/>
      <c r="F22" s="38"/>
      <c r="G22" s="38"/>
      <c r="H22" s="38"/>
      <c r="I22" s="37"/>
      <c r="J22" s="40"/>
      <c r="K22" s="40"/>
      <c r="L22" s="41"/>
      <c r="M22" s="42"/>
      <c r="N22" s="64"/>
      <c r="P22"/>
    </row>
    <row r="23" spans="1:16" s="2" customFormat="1" x14ac:dyDescent="0.25">
      <c r="A23" s="37"/>
      <c r="B23" s="38"/>
      <c r="C23" s="39"/>
      <c r="D23" s="43"/>
      <c r="E23" s="43"/>
      <c r="F23" s="43"/>
      <c r="G23" s="43"/>
      <c r="H23" s="44"/>
      <c r="I23" s="37"/>
      <c r="J23" s="45"/>
      <c r="K23" s="45"/>
      <c r="L23" s="46"/>
      <c r="M23" s="47"/>
      <c r="N23" s="64"/>
      <c r="P23"/>
    </row>
    <row r="24" spans="1:16" s="2" customFormat="1" ht="16.5" x14ac:dyDescent="0.3">
      <c r="A24" s="37"/>
      <c r="B24" s="38"/>
      <c r="C24" s="39"/>
      <c r="D24" s="48"/>
      <c r="E24" s="48"/>
      <c r="F24" s="48"/>
      <c r="G24" s="48"/>
      <c r="H24" s="64"/>
      <c r="I24" s="64"/>
      <c r="J24" s="64"/>
      <c r="K24" s="64"/>
      <c r="L24" s="64"/>
      <c r="M24" s="64"/>
      <c r="N24" s="3"/>
      <c r="P24"/>
    </row>
    <row r="25" spans="1:16" s="2" customFormat="1" ht="16.5" x14ac:dyDescent="0.3">
      <c r="A25" s="37"/>
      <c r="B25" s="38"/>
      <c r="C25" s="39"/>
      <c r="D25" s="48"/>
      <c r="E25" s="48"/>
      <c r="F25" s="48"/>
      <c r="G25" s="48"/>
      <c r="H25" s="64"/>
      <c r="I25" s="64"/>
      <c r="J25" s="64"/>
      <c r="K25" s="64"/>
      <c r="L25" s="64"/>
      <c r="M25" s="64"/>
      <c r="N25" s="3"/>
      <c r="P25"/>
    </row>
    <row r="26" spans="1:16" s="2" customFormat="1" ht="17.25" thickBot="1" x14ac:dyDescent="0.35">
      <c r="A26" s="37"/>
      <c r="B26" s="38"/>
      <c r="C26" s="39"/>
      <c r="D26" s="48"/>
      <c r="E26" s="48"/>
      <c r="F26" s="48"/>
      <c r="G26" s="48"/>
      <c r="H26" s="64"/>
      <c r="I26" s="64"/>
      <c r="J26" s="64"/>
      <c r="K26" s="64"/>
      <c r="L26" s="64"/>
      <c r="M26" s="64"/>
      <c r="N26" s="3"/>
      <c r="P26"/>
    </row>
    <row r="27" spans="1:16" s="2" customFormat="1" ht="15.75" thickBot="1" x14ac:dyDescent="0.3">
      <c r="A27" s="37"/>
      <c r="B27" s="38"/>
      <c r="C27" s="39"/>
      <c r="D27" s="48"/>
      <c r="E27" s="48"/>
      <c r="F27" s="48"/>
      <c r="G27" s="48"/>
      <c r="H27" s="65"/>
      <c r="I27" s="64"/>
      <c r="J27" s="64"/>
      <c r="K27" s="64"/>
      <c r="L27" s="64"/>
      <c r="M27" s="66"/>
      <c r="N27" s="67"/>
      <c r="P27"/>
    </row>
    <row r="28" spans="1:16" s="2" customFormat="1" ht="15.75" thickBot="1" x14ac:dyDescent="0.3">
      <c r="A28" s="37"/>
      <c r="B28" s="38"/>
      <c r="C28" s="39"/>
      <c r="D28" s="48"/>
      <c r="E28" s="48"/>
      <c r="F28" s="48"/>
      <c r="G28" s="48"/>
      <c r="H28" s="64"/>
      <c r="I28" s="64"/>
      <c r="J28" s="64"/>
      <c r="K28" s="64"/>
      <c r="L28" s="64"/>
      <c r="M28" s="64"/>
      <c r="N28" s="67"/>
      <c r="P28"/>
    </row>
    <row r="29" spans="1:16" s="2" customFormat="1" ht="15.75" thickBot="1" x14ac:dyDescent="0.3">
      <c r="A29" s="37"/>
      <c r="B29" s="38"/>
      <c r="C29" s="39"/>
      <c r="D29" s="48"/>
      <c r="E29" s="48"/>
      <c r="F29" s="48"/>
      <c r="G29" s="48"/>
      <c r="H29" s="64"/>
      <c r="I29" s="64"/>
      <c r="J29" s="64"/>
      <c r="K29" s="64"/>
      <c r="L29" s="64"/>
      <c r="M29" s="64"/>
      <c r="N29" s="67"/>
      <c r="P29"/>
    </row>
    <row r="30" spans="1:16" s="2" customFormat="1" ht="15.75" thickBot="1" x14ac:dyDescent="0.3">
      <c r="A30" s="37"/>
      <c r="B30" s="38"/>
      <c r="C30" s="39"/>
      <c r="D30" s="48"/>
      <c r="E30" s="48"/>
      <c r="F30" s="48"/>
      <c r="G30" s="48"/>
      <c r="H30" s="64"/>
      <c r="I30" s="64"/>
      <c r="J30" s="64"/>
      <c r="K30" s="64"/>
      <c r="L30" s="64"/>
      <c r="M30" s="64"/>
      <c r="N30" s="67"/>
      <c r="P30"/>
    </row>
    <row r="31" spans="1:16" s="2" customFormat="1" ht="15.75" thickBot="1" x14ac:dyDescent="0.3">
      <c r="A31" s="37"/>
      <c r="B31" s="38"/>
      <c r="C31" s="39"/>
      <c r="D31" s="48"/>
      <c r="E31" s="48"/>
      <c r="F31" s="48"/>
      <c r="G31" s="48"/>
      <c r="H31" s="64"/>
      <c r="I31" s="64"/>
      <c r="J31" s="64"/>
      <c r="K31" s="64"/>
      <c r="L31" s="64"/>
      <c r="M31" s="64"/>
      <c r="N31" s="67"/>
      <c r="P31"/>
    </row>
    <row r="32" spans="1:16" s="2" customFormat="1" ht="15.75" thickBot="1" x14ac:dyDescent="0.3">
      <c r="A32" s="37"/>
      <c r="B32" s="38"/>
      <c r="C32" s="39"/>
      <c r="D32" s="48"/>
      <c r="E32" s="48"/>
      <c r="F32" s="48"/>
      <c r="G32" s="48"/>
      <c r="H32" s="64"/>
      <c r="I32" s="64"/>
      <c r="J32" s="64"/>
      <c r="K32" s="64"/>
      <c r="L32" s="64"/>
      <c r="M32" s="64"/>
      <c r="N32" s="67"/>
      <c r="P32"/>
    </row>
    <row r="33" spans="1:16" s="2" customFormat="1" ht="15.75" thickBot="1" x14ac:dyDescent="0.3">
      <c r="A33" s="37"/>
      <c r="B33" s="38"/>
      <c r="C33" s="39"/>
      <c r="D33" s="48"/>
      <c r="E33" s="48"/>
      <c r="F33" s="48"/>
      <c r="G33" s="48"/>
      <c r="H33" s="64"/>
      <c r="I33" s="64"/>
      <c r="J33" s="64"/>
      <c r="K33" s="64"/>
      <c r="L33" s="64"/>
      <c r="M33" s="64"/>
      <c r="N33" s="67"/>
      <c r="P33"/>
    </row>
    <row r="34" spans="1:16" s="2" customFormat="1" ht="15.75" thickBot="1" x14ac:dyDescent="0.3">
      <c r="A34" s="37"/>
      <c r="B34" s="38"/>
      <c r="C34" s="39"/>
      <c r="D34" s="48"/>
      <c r="E34" s="48"/>
      <c r="F34" s="48"/>
      <c r="G34" s="48"/>
      <c r="H34" s="64"/>
      <c r="I34" s="64"/>
      <c r="J34" s="64"/>
      <c r="K34" s="64"/>
      <c r="L34" s="64"/>
      <c r="M34" s="64"/>
      <c r="N34" s="67"/>
      <c r="P34"/>
    </row>
    <row r="35" spans="1:16" s="2" customFormat="1" ht="15.75" thickBot="1" x14ac:dyDescent="0.3">
      <c r="A35" s="37"/>
      <c r="B35" s="38"/>
      <c r="C35" s="39"/>
      <c r="D35" s="48"/>
      <c r="E35" s="48"/>
      <c r="F35" s="48"/>
      <c r="G35" s="48"/>
      <c r="H35" s="64"/>
      <c r="I35" s="64"/>
      <c r="J35" s="64"/>
      <c r="K35" s="64"/>
      <c r="L35" s="64"/>
      <c r="M35" s="64"/>
      <c r="N35" s="67"/>
      <c r="P35"/>
    </row>
    <row r="36" spans="1:16" s="2" customFormat="1" ht="15.75" thickBot="1" x14ac:dyDescent="0.3">
      <c r="A36" s="37"/>
      <c r="B36" s="38"/>
      <c r="C36" s="39"/>
      <c r="D36" s="48"/>
      <c r="E36" s="48"/>
      <c r="F36" s="48"/>
      <c r="G36" s="48"/>
      <c r="H36" s="64"/>
      <c r="I36" s="64"/>
      <c r="J36" s="64"/>
      <c r="K36" s="64"/>
      <c r="L36" s="64"/>
      <c r="M36" s="64"/>
      <c r="N36" s="67"/>
      <c r="P36"/>
    </row>
    <row r="37" spans="1:16" s="2" customFormat="1" ht="15.75" thickBot="1" x14ac:dyDescent="0.3">
      <c r="A37" s="37"/>
      <c r="B37" s="38"/>
      <c r="C37" s="39"/>
      <c r="D37" s="48"/>
      <c r="E37" s="48"/>
      <c r="F37" s="48"/>
      <c r="G37" s="48"/>
      <c r="H37" s="64"/>
      <c r="I37" s="64"/>
      <c r="J37" s="64"/>
      <c r="K37" s="64"/>
      <c r="L37" s="64"/>
      <c r="M37" s="64"/>
      <c r="N37" s="67"/>
      <c r="P37"/>
    </row>
    <row r="38" spans="1:16" s="2" customFormat="1" ht="16.5" x14ac:dyDescent="0.3">
      <c r="A38" s="37"/>
      <c r="B38" s="38"/>
      <c r="C38" s="39"/>
      <c r="D38" s="48"/>
      <c r="E38" s="48"/>
      <c r="F38" s="48"/>
      <c r="G38" s="48"/>
      <c r="H38" s="64"/>
      <c r="I38" s="64"/>
      <c r="J38" s="64"/>
      <c r="K38" s="64"/>
      <c r="L38" s="64"/>
      <c r="M38" s="64"/>
      <c r="N38" s="3"/>
      <c r="P38"/>
    </row>
    <row r="39" spans="1:16" s="2" customFormat="1" ht="16.5" x14ac:dyDescent="0.3">
      <c r="A39" s="37"/>
      <c r="B39" s="38"/>
      <c r="C39" s="39"/>
      <c r="D39" s="48"/>
      <c r="E39" s="48"/>
      <c r="F39" s="48"/>
      <c r="G39" s="48"/>
      <c r="H39" s="64"/>
      <c r="I39" s="64"/>
      <c r="J39" s="64"/>
      <c r="K39" s="64"/>
      <c r="L39" s="64"/>
      <c r="M39" s="64"/>
      <c r="N39" s="3"/>
      <c r="P39"/>
    </row>
    <row r="40" spans="1:16" s="2" customFormat="1" ht="16.5" x14ac:dyDescent="0.3">
      <c r="A40" s="37"/>
      <c r="B40" s="38"/>
      <c r="C40" s="39"/>
      <c r="D40" s="48"/>
      <c r="E40" s="48"/>
      <c r="F40" s="48"/>
      <c r="G40" s="48"/>
      <c r="H40" s="64"/>
      <c r="I40" s="64"/>
      <c r="J40" s="64"/>
      <c r="K40" s="64"/>
      <c r="L40" s="64"/>
      <c r="M40" s="64"/>
      <c r="N40" s="3"/>
      <c r="P40"/>
    </row>
    <row r="41" spans="1:16" s="2" customFormat="1" ht="16.5" x14ac:dyDescent="0.3">
      <c r="A41" s="37"/>
      <c r="B41" s="38"/>
      <c r="C41" s="39"/>
      <c r="D41" s="48"/>
      <c r="E41" s="48"/>
      <c r="F41" s="48"/>
      <c r="G41" s="48"/>
      <c r="H41" s="64"/>
      <c r="I41" s="64"/>
      <c r="J41" s="64"/>
      <c r="K41" s="64"/>
      <c r="L41" s="64"/>
      <c r="M41" s="64"/>
      <c r="N41" s="3"/>
      <c r="P41"/>
    </row>
    <row r="42" spans="1:16" s="2" customFormat="1" ht="16.5" x14ac:dyDescent="0.3">
      <c r="A42" s="37"/>
      <c r="B42" s="38"/>
      <c r="C42" s="39"/>
      <c r="D42" s="48"/>
      <c r="E42" s="48"/>
      <c r="F42" s="48"/>
      <c r="G42" s="48"/>
      <c r="H42" s="64"/>
      <c r="I42" s="64"/>
      <c r="J42" s="64"/>
      <c r="K42" s="64"/>
      <c r="L42" s="64"/>
      <c r="M42" s="64"/>
      <c r="N42" s="3"/>
      <c r="P42"/>
    </row>
    <row r="43" spans="1:16" s="2" customFormat="1" ht="16.5" x14ac:dyDescent="0.3">
      <c r="A43" s="37"/>
      <c r="B43" s="38"/>
      <c r="C43" s="39"/>
      <c r="D43" s="48"/>
      <c r="E43" s="48"/>
      <c r="F43" s="48"/>
      <c r="G43" s="48"/>
      <c r="H43" s="64"/>
      <c r="I43" s="64"/>
      <c r="J43" s="64"/>
      <c r="K43" s="64"/>
      <c r="L43" s="64"/>
      <c r="M43" s="64"/>
      <c r="N43" s="3"/>
      <c r="P43"/>
    </row>
    <row r="44" spans="1:16" s="2" customFormat="1" ht="16.5" x14ac:dyDescent="0.3">
      <c r="A44" s="37"/>
      <c r="B44" s="38"/>
      <c r="C44" s="39"/>
      <c r="D44" s="48"/>
      <c r="E44" s="48"/>
      <c r="F44" s="48"/>
      <c r="G44" s="48"/>
      <c r="H44" s="64"/>
      <c r="I44" s="64"/>
      <c r="J44" s="64"/>
      <c r="K44" s="64"/>
      <c r="L44" s="64"/>
      <c r="M44" s="64"/>
      <c r="N44" s="3"/>
      <c r="P44"/>
    </row>
    <row r="45" spans="1:16" s="2" customFormat="1" ht="16.5" x14ac:dyDescent="0.3">
      <c r="A45" s="37"/>
      <c r="B45" s="38"/>
      <c r="C45" s="39"/>
      <c r="D45" s="48"/>
      <c r="E45" s="48"/>
      <c r="F45" s="48"/>
      <c r="G45" s="48"/>
      <c r="H45" s="64"/>
      <c r="I45" s="64"/>
      <c r="J45" s="64"/>
      <c r="K45" s="64"/>
      <c r="L45" s="64"/>
      <c r="M45" s="64"/>
      <c r="N45" s="3"/>
      <c r="P45"/>
    </row>
    <row r="46" spans="1:16" s="2" customFormat="1" ht="16.5" x14ac:dyDescent="0.3">
      <c r="A46" s="37"/>
      <c r="B46" s="38"/>
      <c r="C46" s="39"/>
      <c r="D46" s="48"/>
      <c r="E46" s="48"/>
      <c r="F46" s="48"/>
      <c r="G46" s="48"/>
      <c r="H46" s="64"/>
      <c r="I46" s="64"/>
      <c r="J46" s="64"/>
      <c r="K46" s="64"/>
      <c r="L46" s="64"/>
      <c r="M46" s="64"/>
      <c r="N46" s="3"/>
      <c r="P46"/>
    </row>
    <row r="47" spans="1:16" s="2" customFormat="1" ht="16.5" x14ac:dyDescent="0.3">
      <c r="A47" s="37"/>
      <c r="B47" s="38"/>
      <c r="C47" s="39"/>
      <c r="D47" s="48"/>
      <c r="E47" s="48"/>
      <c r="F47" s="48"/>
      <c r="G47" s="48"/>
      <c r="H47" s="64"/>
      <c r="I47" s="64"/>
      <c r="J47" s="64"/>
      <c r="K47" s="64"/>
      <c r="L47" s="64"/>
      <c r="M47" s="64"/>
      <c r="N47" s="3"/>
      <c r="P47"/>
    </row>
    <row r="48" spans="1:16" s="2" customFormat="1" ht="16.5" x14ac:dyDescent="0.3">
      <c r="A48" s="37"/>
      <c r="B48" s="38"/>
      <c r="C48" s="39"/>
      <c r="D48" s="48"/>
      <c r="E48" s="48"/>
      <c r="F48" s="48"/>
      <c r="G48" s="48"/>
      <c r="H48" s="64"/>
      <c r="I48" s="64"/>
      <c r="J48" s="64"/>
      <c r="K48" s="64"/>
      <c r="L48" s="64"/>
      <c r="M48" s="64"/>
      <c r="N48" s="3"/>
      <c r="P48"/>
    </row>
    <row r="49" spans="1:16" s="2" customFormat="1" ht="16.5" x14ac:dyDescent="0.3">
      <c r="A49" s="37"/>
      <c r="B49" s="38"/>
      <c r="C49" s="39"/>
      <c r="D49" s="48"/>
      <c r="E49" s="48"/>
      <c r="F49" s="48"/>
      <c r="G49" s="48"/>
      <c r="H49" s="64"/>
      <c r="I49" s="64"/>
      <c r="J49" s="64"/>
      <c r="K49" s="64"/>
      <c r="L49" s="64"/>
      <c r="M49" s="64"/>
      <c r="N49" s="3"/>
      <c r="P49"/>
    </row>
    <row r="50" spans="1:16" s="2" customFormat="1" ht="16.5" x14ac:dyDescent="0.3">
      <c r="A50" s="37"/>
      <c r="B50" s="38"/>
      <c r="C50" s="39"/>
      <c r="D50" s="48"/>
      <c r="E50" s="48"/>
      <c r="F50" s="48"/>
      <c r="G50" s="48"/>
      <c r="H50" s="64"/>
      <c r="I50" s="64"/>
      <c r="J50" s="64"/>
      <c r="K50" s="64"/>
      <c r="L50" s="64"/>
      <c r="M50" s="64"/>
      <c r="N50" s="3"/>
      <c r="P50"/>
    </row>
    <row r="51" spans="1:16" s="2" customFormat="1" ht="16.5" x14ac:dyDescent="0.3">
      <c r="A51" s="37"/>
      <c r="B51" s="38"/>
      <c r="C51" s="39"/>
      <c r="D51" s="48"/>
      <c r="E51" s="48"/>
      <c r="F51" s="48"/>
      <c r="G51" s="48"/>
      <c r="H51" s="64"/>
      <c r="I51" s="64"/>
      <c r="J51" s="64"/>
      <c r="K51" s="64"/>
      <c r="L51" s="64"/>
      <c r="M51" s="64"/>
      <c r="N51" s="3"/>
      <c r="P51"/>
    </row>
    <row r="52" spans="1:16" s="2" customFormat="1" ht="16.5" x14ac:dyDescent="0.3">
      <c r="A52" s="37"/>
      <c r="B52" s="38"/>
      <c r="C52" s="39"/>
      <c r="D52" s="48"/>
      <c r="E52" s="48"/>
      <c r="F52" s="48"/>
      <c r="G52" s="48"/>
      <c r="H52" s="64"/>
      <c r="I52" s="64"/>
      <c r="J52" s="64"/>
      <c r="K52" s="64"/>
      <c r="L52" s="64"/>
      <c r="M52" s="64"/>
      <c r="N52" s="3"/>
      <c r="P52"/>
    </row>
    <row r="53" spans="1:16" s="2" customFormat="1" ht="16.5" x14ac:dyDescent="0.3">
      <c r="A53" s="37"/>
      <c r="B53" s="38"/>
      <c r="C53" s="39"/>
      <c r="D53" s="48"/>
      <c r="E53" s="48"/>
      <c r="F53" s="48"/>
      <c r="G53" s="48"/>
      <c r="H53" s="64"/>
      <c r="I53" s="64"/>
      <c r="J53" s="64"/>
      <c r="K53" s="64"/>
      <c r="L53" s="64"/>
      <c r="M53" s="64"/>
      <c r="N53" s="3"/>
      <c r="P53"/>
    </row>
    <row r="54" spans="1:16" s="2" customFormat="1" ht="16.5" x14ac:dyDescent="0.3">
      <c r="A54" s="37"/>
      <c r="B54" s="38"/>
      <c r="C54" s="39"/>
      <c r="D54" s="48"/>
      <c r="E54" s="48"/>
      <c r="F54" s="48"/>
      <c r="G54" s="48"/>
      <c r="H54" s="64"/>
      <c r="I54" s="64"/>
      <c r="J54" s="64"/>
      <c r="K54" s="64"/>
      <c r="L54" s="64"/>
      <c r="M54" s="64"/>
      <c r="N54" s="3"/>
      <c r="P54"/>
    </row>
    <row r="55" spans="1:16" s="2" customFormat="1" x14ac:dyDescent="0.25">
      <c r="A55" s="43"/>
      <c r="B55" s="38"/>
      <c r="C55" s="39"/>
      <c r="D55" s="48"/>
      <c r="E55" s="48"/>
      <c r="F55" s="48"/>
      <c r="G55" s="48"/>
      <c r="H55" s="64"/>
      <c r="I55" s="64"/>
      <c r="J55" s="64"/>
      <c r="K55" s="64"/>
      <c r="L55" s="64"/>
      <c r="M55" s="64"/>
      <c r="N55" s="64"/>
      <c r="P55"/>
    </row>
    <row r="56" spans="1:16" s="2" customFormat="1" x14ac:dyDescent="0.25">
      <c r="A56" s="48"/>
      <c r="B56" s="38"/>
      <c r="C56" s="39"/>
      <c r="D56" s="48"/>
      <c r="E56" s="48"/>
      <c r="F56" s="48"/>
      <c r="G56" s="48"/>
      <c r="H56" s="64"/>
      <c r="I56" s="64"/>
      <c r="J56" s="64"/>
      <c r="K56" s="64"/>
      <c r="L56" s="64"/>
      <c r="M56" s="64"/>
      <c r="N56" s="64"/>
      <c r="P56"/>
    </row>
    <row r="57" spans="1:16" s="2" customFormat="1" x14ac:dyDescent="0.25">
      <c r="A57" s="48"/>
      <c r="B57" s="38"/>
      <c r="C57" s="39"/>
      <c r="D57" s="48"/>
      <c r="E57" s="48"/>
      <c r="F57" s="48"/>
      <c r="G57" s="48"/>
      <c r="H57" s="64"/>
      <c r="I57" s="64"/>
      <c r="J57" s="64"/>
      <c r="K57" s="64"/>
      <c r="L57" s="64"/>
      <c r="M57" s="64"/>
      <c r="N57" s="64"/>
      <c r="P57"/>
    </row>
  </sheetData>
  <autoFilter ref="G21:H21" xr:uid="{A6FE1642-484B-41F2-BC2F-A81E1A3DD7FB}"/>
  <mergeCells count="1">
    <mergeCell ref="A21:D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F456-F8D6-4D3F-B155-51788697318F}">
  <dimension ref="A1:R68"/>
  <sheetViews>
    <sheetView topLeftCell="A15" zoomScale="145" zoomScaleNormal="145" workbookViewId="0">
      <selection sqref="A1:M32"/>
    </sheetView>
  </sheetViews>
  <sheetFormatPr defaultRowHeight="15" x14ac:dyDescent="0.25"/>
  <cols>
    <col min="1" max="1" width="4" style="48" customWidth="1"/>
    <col min="2" max="2" width="5.140625" style="48" customWidth="1"/>
    <col min="3" max="3" width="4.85546875" style="49" customWidth="1"/>
    <col min="4" max="4" width="5.85546875" style="48" customWidth="1"/>
    <col min="5" max="7" width="6.140625" style="48" customWidth="1"/>
    <col min="8" max="8" width="6" customWidth="1"/>
    <col min="9" max="9" width="6.5703125" customWidth="1"/>
    <col min="10" max="10" width="12.7109375" customWidth="1"/>
    <col min="11" max="11" width="13.5703125" customWidth="1"/>
    <col min="12" max="12" width="7.7109375" customWidth="1"/>
    <col min="13" max="13" width="10.7109375" customWidth="1"/>
    <col min="14" max="14" width="9.7109375" bestFit="1" customWidth="1"/>
    <col min="15" max="15" width="12" style="2" bestFit="1" customWidth="1"/>
    <col min="16" max="16" width="16.140625" customWidth="1"/>
  </cols>
  <sheetData>
    <row r="1" spans="1:18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8" ht="16.5" x14ac:dyDescent="0.3">
      <c r="A2" s="53">
        <v>1</v>
      </c>
      <c r="B2" s="54">
        <v>101</v>
      </c>
      <c r="C2" s="54">
        <v>1</v>
      </c>
      <c r="D2" s="54" t="s">
        <v>24</v>
      </c>
      <c r="E2" s="54">
        <v>420</v>
      </c>
      <c r="F2" s="54">
        <v>29</v>
      </c>
      <c r="G2" s="54">
        <f>E2+F2</f>
        <v>449</v>
      </c>
      <c r="H2" s="54">
        <f>G2*1.1</f>
        <v>493.90000000000003</v>
      </c>
      <c r="I2" s="53">
        <v>3500</v>
      </c>
      <c r="J2" s="55">
        <v>0</v>
      </c>
      <c r="K2" s="56">
        <f>J2*1.02</f>
        <v>0</v>
      </c>
      <c r="L2" s="57">
        <f t="shared" ref="L2:L31" si="0">MROUND((K2*0.025/12),500)</f>
        <v>0</v>
      </c>
      <c r="M2" s="56">
        <f>H2*2200</f>
        <v>1086580</v>
      </c>
      <c r="N2" s="9" t="s">
        <v>33</v>
      </c>
      <c r="O2" s="7"/>
      <c r="P2" s="15"/>
    </row>
    <row r="3" spans="1:18" ht="16.5" x14ac:dyDescent="0.3">
      <c r="A3" s="53">
        <v>2</v>
      </c>
      <c r="B3" s="54">
        <v>102</v>
      </c>
      <c r="C3" s="54">
        <v>1</v>
      </c>
      <c r="D3" s="54" t="s">
        <v>24</v>
      </c>
      <c r="E3" s="54">
        <v>412</v>
      </c>
      <c r="F3" s="54">
        <v>41</v>
      </c>
      <c r="G3" s="54">
        <f t="shared" ref="G3:G7" si="1">E3+F3</f>
        <v>453</v>
      </c>
      <c r="H3" s="54">
        <f t="shared" ref="H3:H31" si="2">G3*1.1</f>
        <v>498.30000000000007</v>
      </c>
      <c r="I3" s="53">
        <f>I2</f>
        <v>3500</v>
      </c>
      <c r="J3" s="55">
        <v>0</v>
      </c>
      <c r="K3" s="56">
        <f t="shared" ref="K3:K31" si="3">J3*1.02</f>
        <v>0</v>
      </c>
      <c r="L3" s="57">
        <f t="shared" si="0"/>
        <v>0</v>
      </c>
      <c r="M3" s="56">
        <f t="shared" ref="M3:M31" si="4">H3*2200</f>
        <v>1096260.0000000002</v>
      </c>
      <c r="N3" s="9" t="s">
        <v>33</v>
      </c>
    </row>
    <row r="4" spans="1:18" ht="16.5" x14ac:dyDescent="0.3">
      <c r="A4" s="53">
        <v>3</v>
      </c>
      <c r="B4" s="54">
        <v>103</v>
      </c>
      <c r="C4" s="54">
        <v>1</v>
      </c>
      <c r="D4" s="54" t="s">
        <v>13</v>
      </c>
      <c r="E4" s="54">
        <v>577</v>
      </c>
      <c r="F4" s="54">
        <v>25</v>
      </c>
      <c r="G4" s="54">
        <f t="shared" si="1"/>
        <v>602</v>
      </c>
      <c r="H4" s="54">
        <f t="shared" si="2"/>
        <v>662.2</v>
      </c>
      <c r="I4" s="53">
        <f>I3</f>
        <v>3500</v>
      </c>
      <c r="J4" s="55">
        <v>0</v>
      </c>
      <c r="K4" s="56">
        <f t="shared" si="3"/>
        <v>0</v>
      </c>
      <c r="L4" s="57">
        <f t="shared" si="0"/>
        <v>0</v>
      </c>
      <c r="M4" s="56">
        <f t="shared" si="4"/>
        <v>1456840</v>
      </c>
      <c r="N4" s="9" t="s">
        <v>33</v>
      </c>
    </row>
    <row r="5" spans="1:18" ht="16.5" x14ac:dyDescent="0.3">
      <c r="A5" s="53">
        <v>4</v>
      </c>
      <c r="B5" s="54">
        <v>104</v>
      </c>
      <c r="C5" s="54">
        <v>1</v>
      </c>
      <c r="D5" s="54" t="s">
        <v>13</v>
      </c>
      <c r="E5" s="54">
        <v>577</v>
      </c>
      <c r="F5" s="54">
        <v>25</v>
      </c>
      <c r="G5" s="54">
        <f t="shared" si="1"/>
        <v>602</v>
      </c>
      <c r="H5" s="54">
        <f t="shared" si="2"/>
        <v>662.2</v>
      </c>
      <c r="I5" s="53">
        <f>I4</f>
        <v>3500</v>
      </c>
      <c r="J5" s="55">
        <f t="shared" ref="J5:J31" si="5">G5*I5</f>
        <v>2107000</v>
      </c>
      <c r="K5" s="56">
        <f t="shared" si="3"/>
        <v>2149140</v>
      </c>
      <c r="L5" s="57">
        <f t="shared" si="0"/>
        <v>4500</v>
      </c>
      <c r="M5" s="56">
        <f t="shared" si="4"/>
        <v>1456840</v>
      </c>
      <c r="N5" s="9" t="s">
        <v>32</v>
      </c>
    </row>
    <row r="6" spans="1:18" ht="16.5" x14ac:dyDescent="0.3">
      <c r="A6" s="53">
        <v>5</v>
      </c>
      <c r="B6" s="54">
        <v>105</v>
      </c>
      <c r="C6" s="54">
        <v>1</v>
      </c>
      <c r="D6" s="54" t="s">
        <v>24</v>
      </c>
      <c r="E6" s="54">
        <v>400</v>
      </c>
      <c r="F6" s="54">
        <v>41</v>
      </c>
      <c r="G6" s="54">
        <f t="shared" si="1"/>
        <v>441</v>
      </c>
      <c r="H6" s="54">
        <f t="shared" si="2"/>
        <v>485.1</v>
      </c>
      <c r="I6" s="53">
        <f t="shared" ref="I6:I31" si="6">I5</f>
        <v>3500</v>
      </c>
      <c r="J6" s="55">
        <f t="shared" si="5"/>
        <v>1543500</v>
      </c>
      <c r="K6" s="56">
        <f t="shared" si="3"/>
        <v>1574370</v>
      </c>
      <c r="L6" s="57">
        <f t="shared" si="0"/>
        <v>3500</v>
      </c>
      <c r="M6" s="56">
        <f t="shared" si="4"/>
        <v>1067220</v>
      </c>
      <c r="N6" s="9" t="s">
        <v>32</v>
      </c>
    </row>
    <row r="7" spans="1:18" ht="16.5" x14ac:dyDescent="0.3">
      <c r="A7" s="53">
        <v>6</v>
      </c>
      <c r="B7" s="54">
        <v>106</v>
      </c>
      <c r="C7" s="54">
        <v>1</v>
      </c>
      <c r="D7" s="54" t="s">
        <v>24</v>
      </c>
      <c r="E7" s="54">
        <v>420</v>
      </c>
      <c r="F7" s="54">
        <v>29</v>
      </c>
      <c r="G7" s="54">
        <f t="shared" si="1"/>
        <v>449</v>
      </c>
      <c r="H7" s="54">
        <f t="shared" si="2"/>
        <v>493.90000000000003</v>
      </c>
      <c r="I7" s="53">
        <f t="shared" si="6"/>
        <v>3500</v>
      </c>
      <c r="J7" s="55">
        <f t="shared" si="5"/>
        <v>1571500</v>
      </c>
      <c r="K7" s="56">
        <f t="shared" si="3"/>
        <v>1602930</v>
      </c>
      <c r="L7" s="57">
        <f t="shared" si="0"/>
        <v>3500</v>
      </c>
      <c r="M7" s="56">
        <f t="shared" si="4"/>
        <v>1086580</v>
      </c>
      <c r="N7" s="9" t="s">
        <v>32</v>
      </c>
    </row>
    <row r="8" spans="1:18" ht="16.5" x14ac:dyDescent="0.3">
      <c r="A8" s="53">
        <v>7</v>
      </c>
      <c r="B8" s="54">
        <v>201</v>
      </c>
      <c r="C8" s="54">
        <v>2</v>
      </c>
      <c r="D8" s="54" t="s">
        <v>24</v>
      </c>
      <c r="E8" s="54">
        <v>420</v>
      </c>
      <c r="F8" s="54">
        <v>29</v>
      </c>
      <c r="G8" s="54">
        <f>E8+F8</f>
        <v>449</v>
      </c>
      <c r="H8" s="54">
        <f t="shared" si="2"/>
        <v>493.90000000000003</v>
      </c>
      <c r="I8" s="53">
        <f t="shared" si="6"/>
        <v>3500</v>
      </c>
      <c r="J8" s="55">
        <v>0</v>
      </c>
      <c r="K8" s="56">
        <f t="shared" si="3"/>
        <v>0</v>
      </c>
      <c r="L8" s="57">
        <f t="shared" si="0"/>
        <v>0</v>
      </c>
      <c r="M8" s="56">
        <f t="shared" si="4"/>
        <v>1086580</v>
      </c>
      <c r="N8" s="9" t="s">
        <v>33</v>
      </c>
    </row>
    <row r="9" spans="1:18" ht="16.5" x14ac:dyDescent="0.3">
      <c r="A9" s="53">
        <v>8</v>
      </c>
      <c r="B9" s="54">
        <v>202</v>
      </c>
      <c r="C9" s="54">
        <v>2</v>
      </c>
      <c r="D9" s="54" t="s">
        <v>24</v>
      </c>
      <c r="E9" s="54">
        <v>412</v>
      </c>
      <c r="F9" s="54">
        <v>41</v>
      </c>
      <c r="G9" s="54">
        <f t="shared" ref="G9:G13" si="7">E9+F9</f>
        <v>453</v>
      </c>
      <c r="H9" s="54">
        <f t="shared" si="2"/>
        <v>498.30000000000007</v>
      </c>
      <c r="I9" s="53">
        <f t="shared" si="6"/>
        <v>3500</v>
      </c>
      <c r="J9" s="55">
        <f t="shared" si="5"/>
        <v>1585500</v>
      </c>
      <c r="K9" s="56">
        <f t="shared" si="3"/>
        <v>1617210</v>
      </c>
      <c r="L9" s="57">
        <f t="shared" si="0"/>
        <v>3500</v>
      </c>
      <c r="M9" s="56">
        <f t="shared" si="4"/>
        <v>1096260.0000000002</v>
      </c>
      <c r="N9" s="9" t="s">
        <v>32</v>
      </c>
    </row>
    <row r="10" spans="1:18" ht="16.5" x14ac:dyDescent="0.3">
      <c r="A10" s="53">
        <v>9</v>
      </c>
      <c r="B10" s="54">
        <v>203</v>
      </c>
      <c r="C10" s="54">
        <v>2</v>
      </c>
      <c r="D10" s="54" t="s">
        <v>13</v>
      </c>
      <c r="E10" s="54">
        <v>577</v>
      </c>
      <c r="F10" s="54">
        <v>25</v>
      </c>
      <c r="G10" s="54">
        <f t="shared" si="7"/>
        <v>602</v>
      </c>
      <c r="H10" s="54">
        <f t="shared" si="2"/>
        <v>662.2</v>
      </c>
      <c r="I10" s="53">
        <f t="shared" si="6"/>
        <v>3500</v>
      </c>
      <c r="J10" s="55">
        <v>0</v>
      </c>
      <c r="K10" s="56">
        <f t="shared" si="3"/>
        <v>0</v>
      </c>
      <c r="L10" s="57">
        <f t="shared" si="0"/>
        <v>0</v>
      </c>
      <c r="M10" s="56">
        <f t="shared" si="4"/>
        <v>1456840</v>
      </c>
      <c r="N10" s="9" t="s">
        <v>33</v>
      </c>
    </row>
    <row r="11" spans="1:18" s="2" customFormat="1" ht="16.5" x14ac:dyDescent="0.3">
      <c r="A11" s="53">
        <v>10</v>
      </c>
      <c r="B11" s="54">
        <v>204</v>
      </c>
      <c r="C11" s="54">
        <v>2</v>
      </c>
      <c r="D11" s="54" t="s">
        <v>13</v>
      </c>
      <c r="E11" s="54">
        <v>577</v>
      </c>
      <c r="F11" s="54">
        <v>25</v>
      </c>
      <c r="G11" s="54">
        <f t="shared" si="7"/>
        <v>602</v>
      </c>
      <c r="H11" s="54">
        <f t="shared" si="2"/>
        <v>662.2</v>
      </c>
      <c r="I11" s="53">
        <f t="shared" si="6"/>
        <v>3500</v>
      </c>
      <c r="J11" s="55">
        <f t="shared" si="5"/>
        <v>2107000</v>
      </c>
      <c r="K11" s="56">
        <f t="shared" si="3"/>
        <v>2149140</v>
      </c>
      <c r="L11" s="57">
        <f t="shared" si="0"/>
        <v>4500</v>
      </c>
      <c r="M11" s="56">
        <f t="shared" si="4"/>
        <v>1456840</v>
      </c>
      <c r="N11" s="9" t="s">
        <v>32</v>
      </c>
      <c r="P11"/>
      <c r="Q11"/>
      <c r="R11"/>
    </row>
    <row r="12" spans="1:18" s="2" customFormat="1" ht="16.5" x14ac:dyDescent="0.3">
      <c r="A12" s="53">
        <v>11</v>
      </c>
      <c r="B12" s="54">
        <v>205</v>
      </c>
      <c r="C12" s="54">
        <v>2</v>
      </c>
      <c r="D12" s="54" t="s">
        <v>24</v>
      </c>
      <c r="E12" s="54">
        <v>400</v>
      </c>
      <c r="F12" s="54">
        <v>41</v>
      </c>
      <c r="G12" s="54">
        <f t="shared" si="7"/>
        <v>441</v>
      </c>
      <c r="H12" s="54">
        <f t="shared" si="2"/>
        <v>485.1</v>
      </c>
      <c r="I12" s="53">
        <f t="shared" si="6"/>
        <v>3500</v>
      </c>
      <c r="J12" s="55">
        <f t="shared" si="5"/>
        <v>1543500</v>
      </c>
      <c r="K12" s="56">
        <f t="shared" si="3"/>
        <v>1574370</v>
      </c>
      <c r="L12" s="57">
        <f t="shared" si="0"/>
        <v>3500</v>
      </c>
      <c r="M12" s="56">
        <f t="shared" si="4"/>
        <v>1067220</v>
      </c>
      <c r="N12" s="9" t="s">
        <v>32</v>
      </c>
      <c r="P12"/>
      <c r="Q12"/>
      <c r="R12"/>
    </row>
    <row r="13" spans="1:18" s="2" customFormat="1" ht="16.5" x14ac:dyDescent="0.3">
      <c r="A13" s="53">
        <v>12</v>
      </c>
      <c r="B13" s="54">
        <v>206</v>
      </c>
      <c r="C13" s="54">
        <v>2</v>
      </c>
      <c r="D13" s="54" t="s">
        <v>24</v>
      </c>
      <c r="E13" s="54">
        <v>420</v>
      </c>
      <c r="F13" s="54">
        <v>29</v>
      </c>
      <c r="G13" s="54">
        <f t="shared" si="7"/>
        <v>449</v>
      </c>
      <c r="H13" s="54">
        <f t="shared" si="2"/>
        <v>493.90000000000003</v>
      </c>
      <c r="I13" s="53">
        <f t="shared" si="6"/>
        <v>3500</v>
      </c>
      <c r="J13" s="55">
        <f t="shared" si="5"/>
        <v>1571500</v>
      </c>
      <c r="K13" s="56">
        <f t="shared" si="3"/>
        <v>1602930</v>
      </c>
      <c r="L13" s="57">
        <f t="shared" si="0"/>
        <v>3500</v>
      </c>
      <c r="M13" s="56">
        <f t="shared" si="4"/>
        <v>1086580</v>
      </c>
      <c r="N13" s="9" t="s">
        <v>32</v>
      </c>
      <c r="P13"/>
      <c r="Q13"/>
      <c r="R13"/>
    </row>
    <row r="14" spans="1:18" s="2" customFormat="1" ht="16.5" x14ac:dyDescent="0.3">
      <c r="A14" s="53">
        <v>13</v>
      </c>
      <c r="B14" s="54">
        <v>301</v>
      </c>
      <c r="C14" s="54">
        <v>3</v>
      </c>
      <c r="D14" s="54" t="s">
        <v>24</v>
      </c>
      <c r="E14" s="54">
        <v>420</v>
      </c>
      <c r="F14" s="54">
        <v>29</v>
      </c>
      <c r="G14" s="54">
        <f>E14+F14</f>
        <v>449</v>
      </c>
      <c r="H14" s="54">
        <f t="shared" si="2"/>
        <v>493.90000000000003</v>
      </c>
      <c r="I14" s="53">
        <f t="shared" si="6"/>
        <v>3500</v>
      </c>
      <c r="J14" s="55">
        <v>0</v>
      </c>
      <c r="K14" s="56">
        <f t="shared" si="3"/>
        <v>0</v>
      </c>
      <c r="L14" s="57">
        <f t="shared" si="0"/>
        <v>0</v>
      </c>
      <c r="M14" s="56">
        <f t="shared" si="4"/>
        <v>1086580</v>
      </c>
      <c r="N14" s="9" t="s">
        <v>33</v>
      </c>
      <c r="P14"/>
      <c r="Q14"/>
      <c r="R14"/>
    </row>
    <row r="15" spans="1:18" s="2" customFormat="1" ht="16.5" x14ac:dyDescent="0.3">
      <c r="A15" s="53">
        <v>14</v>
      </c>
      <c r="B15" s="54">
        <v>302</v>
      </c>
      <c r="C15" s="54">
        <v>3</v>
      </c>
      <c r="D15" s="54" t="s">
        <v>24</v>
      </c>
      <c r="E15" s="54">
        <v>412</v>
      </c>
      <c r="F15" s="54">
        <v>41</v>
      </c>
      <c r="G15" s="54">
        <f t="shared" ref="G15:G19" si="8">E15+F15</f>
        <v>453</v>
      </c>
      <c r="H15" s="54">
        <f t="shared" si="2"/>
        <v>498.30000000000007</v>
      </c>
      <c r="I15" s="53">
        <f t="shared" si="6"/>
        <v>3500</v>
      </c>
      <c r="J15" s="55">
        <f t="shared" si="5"/>
        <v>1585500</v>
      </c>
      <c r="K15" s="56">
        <f t="shared" si="3"/>
        <v>1617210</v>
      </c>
      <c r="L15" s="57">
        <f t="shared" si="0"/>
        <v>3500</v>
      </c>
      <c r="M15" s="56">
        <f t="shared" si="4"/>
        <v>1096260.0000000002</v>
      </c>
      <c r="N15" s="9" t="s">
        <v>32</v>
      </c>
      <c r="P15"/>
      <c r="Q15"/>
      <c r="R15"/>
    </row>
    <row r="16" spans="1:18" s="2" customFormat="1" ht="16.5" x14ac:dyDescent="0.3">
      <c r="A16" s="53">
        <v>15</v>
      </c>
      <c r="B16" s="54">
        <v>303</v>
      </c>
      <c r="C16" s="54">
        <v>3</v>
      </c>
      <c r="D16" s="54" t="s">
        <v>13</v>
      </c>
      <c r="E16" s="54">
        <v>577</v>
      </c>
      <c r="F16" s="54">
        <v>25</v>
      </c>
      <c r="G16" s="54">
        <f t="shared" si="8"/>
        <v>602</v>
      </c>
      <c r="H16" s="54">
        <f t="shared" si="2"/>
        <v>662.2</v>
      </c>
      <c r="I16" s="53">
        <f t="shared" si="6"/>
        <v>3500</v>
      </c>
      <c r="J16" s="55">
        <v>0</v>
      </c>
      <c r="K16" s="56">
        <f t="shared" si="3"/>
        <v>0</v>
      </c>
      <c r="L16" s="57">
        <f t="shared" si="0"/>
        <v>0</v>
      </c>
      <c r="M16" s="56">
        <f t="shared" si="4"/>
        <v>1456840</v>
      </c>
      <c r="N16" s="9" t="s">
        <v>33</v>
      </c>
      <c r="P16"/>
      <c r="Q16"/>
      <c r="R16"/>
    </row>
    <row r="17" spans="1:18" s="2" customFormat="1" ht="16.5" x14ac:dyDescent="0.3">
      <c r="A17" s="53">
        <v>16</v>
      </c>
      <c r="B17" s="54">
        <v>304</v>
      </c>
      <c r="C17" s="54">
        <v>3</v>
      </c>
      <c r="D17" s="54" t="s">
        <v>13</v>
      </c>
      <c r="E17" s="54">
        <v>577</v>
      </c>
      <c r="F17" s="54">
        <v>25</v>
      </c>
      <c r="G17" s="54">
        <f t="shared" si="8"/>
        <v>602</v>
      </c>
      <c r="H17" s="54">
        <f t="shared" si="2"/>
        <v>662.2</v>
      </c>
      <c r="I17" s="53">
        <f t="shared" si="6"/>
        <v>3500</v>
      </c>
      <c r="J17" s="55">
        <f t="shared" si="5"/>
        <v>2107000</v>
      </c>
      <c r="K17" s="56">
        <f t="shared" si="3"/>
        <v>2149140</v>
      </c>
      <c r="L17" s="57">
        <f t="shared" si="0"/>
        <v>4500</v>
      </c>
      <c r="M17" s="56">
        <f t="shared" si="4"/>
        <v>1456840</v>
      </c>
      <c r="N17" s="9" t="s">
        <v>32</v>
      </c>
      <c r="P17"/>
      <c r="Q17"/>
      <c r="R17"/>
    </row>
    <row r="18" spans="1:18" s="2" customFormat="1" ht="16.5" x14ac:dyDescent="0.3">
      <c r="A18" s="53">
        <v>17</v>
      </c>
      <c r="B18" s="54">
        <v>305</v>
      </c>
      <c r="C18" s="54">
        <v>3</v>
      </c>
      <c r="D18" s="54" t="s">
        <v>24</v>
      </c>
      <c r="E18" s="54">
        <v>400</v>
      </c>
      <c r="F18" s="54">
        <v>41</v>
      </c>
      <c r="G18" s="54">
        <f t="shared" si="8"/>
        <v>441</v>
      </c>
      <c r="H18" s="54">
        <f t="shared" si="2"/>
        <v>485.1</v>
      </c>
      <c r="I18" s="53">
        <f t="shared" si="6"/>
        <v>3500</v>
      </c>
      <c r="J18" s="55">
        <f t="shared" si="5"/>
        <v>1543500</v>
      </c>
      <c r="K18" s="56">
        <f t="shared" si="3"/>
        <v>1574370</v>
      </c>
      <c r="L18" s="57">
        <f t="shared" si="0"/>
        <v>3500</v>
      </c>
      <c r="M18" s="56">
        <f t="shared" si="4"/>
        <v>1067220</v>
      </c>
      <c r="N18" s="9" t="s">
        <v>32</v>
      </c>
      <c r="P18"/>
      <c r="Q18"/>
      <c r="R18"/>
    </row>
    <row r="19" spans="1:18" s="2" customFormat="1" ht="16.5" x14ac:dyDescent="0.3">
      <c r="A19" s="53">
        <v>18</v>
      </c>
      <c r="B19" s="54">
        <v>306</v>
      </c>
      <c r="C19" s="54">
        <v>3</v>
      </c>
      <c r="D19" s="54" t="s">
        <v>24</v>
      </c>
      <c r="E19" s="54">
        <v>420</v>
      </c>
      <c r="F19" s="54">
        <v>29</v>
      </c>
      <c r="G19" s="54">
        <f t="shared" si="8"/>
        <v>449</v>
      </c>
      <c r="H19" s="54">
        <f t="shared" si="2"/>
        <v>493.90000000000003</v>
      </c>
      <c r="I19" s="53">
        <f t="shared" si="6"/>
        <v>3500</v>
      </c>
      <c r="J19" s="55">
        <f t="shared" si="5"/>
        <v>1571500</v>
      </c>
      <c r="K19" s="56">
        <f t="shared" si="3"/>
        <v>1602930</v>
      </c>
      <c r="L19" s="57">
        <f t="shared" si="0"/>
        <v>3500</v>
      </c>
      <c r="M19" s="56">
        <f t="shared" si="4"/>
        <v>1086580</v>
      </c>
      <c r="N19" s="9" t="s">
        <v>32</v>
      </c>
      <c r="P19"/>
      <c r="Q19"/>
      <c r="R19"/>
    </row>
    <row r="20" spans="1:18" s="2" customFormat="1" ht="16.5" x14ac:dyDescent="0.3">
      <c r="A20" s="53">
        <v>19</v>
      </c>
      <c r="B20" s="54">
        <v>401</v>
      </c>
      <c r="C20" s="54">
        <v>4</v>
      </c>
      <c r="D20" s="54" t="s">
        <v>24</v>
      </c>
      <c r="E20" s="54">
        <v>420</v>
      </c>
      <c r="F20" s="54">
        <v>29</v>
      </c>
      <c r="G20" s="54">
        <f>E20+F20</f>
        <v>449</v>
      </c>
      <c r="H20" s="54">
        <f t="shared" si="2"/>
        <v>493.90000000000003</v>
      </c>
      <c r="I20" s="53">
        <f t="shared" si="6"/>
        <v>3500</v>
      </c>
      <c r="J20" s="55">
        <v>0</v>
      </c>
      <c r="K20" s="56">
        <f t="shared" si="3"/>
        <v>0</v>
      </c>
      <c r="L20" s="57">
        <f t="shared" si="0"/>
        <v>0</v>
      </c>
      <c r="M20" s="56">
        <f t="shared" si="4"/>
        <v>1086580</v>
      </c>
      <c r="N20" s="9" t="s">
        <v>33</v>
      </c>
      <c r="P20"/>
      <c r="Q20"/>
      <c r="R20"/>
    </row>
    <row r="21" spans="1:18" s="2" customFormat="1" ht="16.5" x14ac:dyDescent="0.3">
      <c r="A21" s="53">
        <v>20</v>
      </c>
      <c r="B21" s="54">
        <v>402</v>
      </c>
      <c r="C21" s="54">
        <v>4</v>
      </c>
      <c r="D21" s="54" t="s">
        <v>24</v>
      </c>
      <c r="E21" s="54">
        <v>412</v>
      </c>
      <c r="F21" s="54">
        <v>41</v>
      </c>
      <c r="G21" s="54">
        <f t="shared" ref="G21:G25" si="9">E21+F21</f>
        <v>453</v>
      </c>
      <c r="H21" s="54">
        <f t="shared" si="2"/>
        <v>498.30000000000007</v>
      </c>
      <c r="I21" s="53">
        <f t="shared" si="6"/>
        <v>3500</v>
      </c>
      <c r="J21" s="55">
        <f t="shared" si="5"/>
        <v>1585500</v>
      </c>
      <c r="K21" s="56">
        <f t="shared" si="3"/>
        <v>1617210</v>
      </c>
      <c r="L21" s="57">
        <f t="shared" si="0"/>
        <v>3500</v>
      </c>
      <c r="M21" s="56">
        <f t="shared" si="4"/>
        <v>1096260.0000000002</v>
      </c>
      <c r="N21" s="9" t="s">
        <v>32</v>
      </c>
      <c r="P21"/>
      <c r="Q21"/>
      <c r="R21"/>
    </row>
    <row r="22" spans="1:18" s="2" customFormat="1" ht="16.5" x14ac:dyDescent="0.3">
      <c r="A22" s="53">
        <v>21</v>
      </c>
      <c r="B22" s="54">
        <v>403</v>
      </c>
      <c r="C22" s="54">
        <v>4</v>
      </c>
      <c r="D22" s="54" t="s">
        <v>13</v>
      </c>
      <c r="E22" s="54">
        <v>577</v>
      </c>
      <c r="F22" s="54">
        <v>25</v>
      </c>
      <c r="G22" s="54">
        <f t="shared" si="9"/>
        <v>602</v>
      </c>
      <c r="H22" s="54">
        <f t="shared" si="2"/>
        <v>662.2</v>
      </c>
      <c r="I22" s="53">
        <f t="shared" si="6"/>
        <v>3500</v>
      </c>
      <c r="J22" s="55">
        <v>0</v>
      </c>
      <c r="K22" s="56">
        <f t="shared" si="3"/>
        <v>0</v>
      </c>
      <c r="L22" s="57">
        <f t="shared" si="0"/>
        <v>0</v>
      </c>
      <c r="M22" s="56">
        <f t="shared" si="4"/>
        <v>1456840</v>
      </c>
      <c r="N22" s="9" t="s">
        <v>33</v>
      </c>
      <c r="P22"/>
      <c r="Q22"/>
      <c r="R22"/>
    </row>
    <row r="23" spans="1:18" s="2" customFormat="1" ht="16.5" x14ac:dyDescent="0.3">
      <c r="A23" s="53">
        <v>22</v>
      </c>
      <c r="B23" s="54">
        <v>404</v>
      </c>
      <c r="C23" s="54">
        <v>4</v>
      </c>
      <c r="D23" s="54" t="s">
        <v>13</v>
      </c>
      <c r="E23" s="54">
        <v>577</v>
      </c>
      <c r="F23" s="54">
        <v>25</v>
      </c>
      <c r="G23" s="54">
        <f t="shared" si="9"/>
        <v>602</v>
      </c>
      <c r="H23" s="54">
        <f t="shared" si="2"/>
        <v>662.2</v>
      </c>
      <c r="I23" s="53">
        <f t="shared" si="6"/>
        <v>3500</v>
      </c>
      <c r="J23" s="55">
        <f t="shared" si="5"/>
        <v>2107000</v>
      </c>
      <c r="K23" s="56">
        <f t="shared" si="3"/>
        <v>2149140</v>
      </c>
      <c r="L23" s="57">
        <f t="shared" si="0"/>
        <v>4500</v>
      </c>
      <c r="M23" s="56">
        <f t="shared" si="4"/>
        <v>1456840</v>
      </c>
      <c r="N23" s="9" t="s">
        <v>32</v>
      </c>
      <c r="P23"/>
      <c r="Q23"/>
      <c r="R23"/>
    </row>
    <row r="24" spans="1:18" s="2" customFormat="1" ht="16.5" x14ac:dyDescent="0.3">
      <c r="A24" s="53">
        <v>23</v>
      </c>
      <c r="B24" s="54">
        <v>405</v>
      </c>
      <c r="C24" s="54">
        <v>4</v>
      </c>
      <c r="D24" s="54" t="s">
        <v>24</v>
      </c>
      <c r="E24" s="54">
        <v>400</v>
      </c>
      <c r="F24" s="54">
        <v>41</v>
      </c>
      <c r="G24" s="54">
        <f t="shared" si="9"/>
        <v>441</v>
      </c>
      <c r="H24" s="54">
        <f t="shared" si="2"/>
        <v>485.1</v>
      </c>
      <c r="I24" s="53">
        <f t="shared" si="6"/>
        <v>3500</v>
      </c>
      <c r="J24" s="55">
        <f t="shared" si="5"/>
        <v>1543500</v>
      </c>
      <c r="K24" s="56">
        <f t="shared" si="3"/>
        <v>1574370</v>
      </c>
      <c r="L24" s="57">
        <f t="shared" si="0"/>
        <v>3500</v>
      </c>
      <c r="M24" s="56">
        <f t="shared" si="4"/>
        <v>1067220</v>
      </c>
      <c r="N24" s="9" t="s">
        <v>32</v>
      </c>
      <c r="P24"/>
      <c r="Q24"/>
      <c r="R24"/>
    </row>
    <row r="25" spans="1:18" s="2" customFormat="1" ht="16.5" x14ac:dyDescent="0.3">
      <c r="A25" s="53">
        <v>24</v>
      </c>
      <c r="B25" s="54">
        <v>406</v>
      </c>
      <c r="C25" s="54">
        <v>4</v>
      </c>
      <c r="D25" s="54" t="s">
        <v>24</v>
      </c>
      <c r="E25" s="54">
        <v>420</v>
      </c>
      <c r="F25" s="54">
        <v>29</v>
      </c>
      <c r="G25" s="54">
        <f t="shared" si="9"/>
        <v>449</v>
      </c>
      <c r="H25" s="54">
        <f t="shared" si="2"/>
        <v>493.90000000000003</v>
      </c>
      <c r="I25" s="53">
        <f t="shared" si="6"/>
        <v>3500</v>
      </c>
      <c r="J25" s="55">
        <f t="shared" si="5"/>
        <v>1571500</v>
      </c>
      <c r="K25" s="56">
        <f t="shared" si="3"/>
        <v>1602930</v>
      </c>
      <c r="L25" s="57">
        <f t="shared" si="0"/>
        <v>3500</v>
      </c>
      <c r="M25" s="56">
        <f t="shared" si="4"/>
        <v>1086580</v>
      </c>
      <c r="N25" s="9" t="s">
        <v>32</v>
      </c>
      <c r="P25"/>
      <c r="Q25"/>
      <c r="R25"/>
    </row>
    <row r="26" spans="1:18" s="2" customFormat="1" ht="16.5" x14ac:dyDescent="0.3">
      <c r="A26" s="53">
        <v>25</v>
      </c>
      <c r="B26" s="54">
        <v>501</v>
      </c>
      <c r="C26" s="54">
        <v>5</v>
      </c>
      <c r="D26" s="54" t="s">
        <v>24</v>
      </c>
      <c r="E26" s="54">
        <v>420</v>
      </c>
      <c r="F26" s="54">
        <v>29</v>
      </c>
      <c r="G26" s="54">
        <f>E26+F26</f>
        <v>449</v>
      </c>
      <c r="H26" s="54">
        <f t="shared" si="2"/>
        <v>493.90000000000003</v>
      </c>
      <c r="I26" s="53">
        <f t="shared" si="6"/>
        <v>3500</v>
      </c>
      <c r="J26" s="55">
        <f t="shared" si="5"/>
        <v>1571500</v>
      </c>
      <c r="K26" s="56">
        <f t="shared" si="3"/>
        <v>1602930</v>
      </c>
      <c r="L26" s="57">
        <f t="shared" si="0"/>
        <v>3500</v>
      </c>
      <c r="M26" s="56">
        <f t="shared" si="4"/>
        <v>1086580</v>
      </c>
      <c r="N26" s="9" t="s">
        <v>32</v>
      </c>
      <c r="P26"/>
      <c r="Q26"/>
      <c r="R26"/>
    </row>
    <row r="27" spans="1:18" s="2" customFormat="1" ht="16.5" x14ac:dyDescent="0.3">
      <c r="A27" s="53">
        <v>26</v>
      </c>
      <c r="B27" s="54">
        <v>502</v>
      </c>
      <c r="C27" s="54">
        <v>5</v>
      </c>
      <c r="D27" s="54" t="s">
        <v>24</v>
      </c>
      <c r="E27" s="54">
        <v>412</v>
      </c>
      <c r="F27" s="54">
        <v>41</v>
      </c>
      <c r="G27" s="54">
        <f t="shared" ref="G27:G31" si="10">E27+F27</f>
        <v>453</v>
      </c>
      <c r="H27" s="54">
        <f t="shared" si="2"/>
        <v>498.30000000000007</v>
      </c>
      <c r="I27" s="53">
        <f t="shared" si="6"/>
        <v>3500</v>
      </c>
      <c r="J27" s="55">
        <f t="shared" si="5"/>
        <v>1585500</v>
      </c>
      <c r="K27" s="56">
        <f t="shared" si="3"/>
        <v>1617210</v>
      </c>
      <c r="L27" s="57">
        <f t="shared" si="0"/>
        <v>3500</v>
      </c>
      <c r="M27" s="56">
        <f t="shared" si="4"/>
        <v>1096260.0000000002</v>
      </c>
      <c r="N27" s="9" t="s">
        <v>32</v>
      </c>
      <c r="P27"/>
      <c r="Q27"/>
      <c r="R27"/>
    </row>
    <row r="28" spans="1:18" s="2" customFormat="1" ht="16.5" x14ac:dyDescent="0.3">
      <c r="A28" s="53">
        <v>27</v>
      </c>
      <c r="B28" s="54">
        <v>503</v>
      </c>
      <c r="C28" s="54">
        <v>5</v>
      </c>
      <c r="D28" s="54" t="s">
        <v>13</v>
      </c>
      <c r="E28" s="54">
        <v>577</v>
      </c>
      <c r="F28" s="54">
        <v>25</v>
      </c>
      <c r="G28" s="54">
        <f t="shared" si="10"/>
        <v>602</v>
      </c>
      <c r="H28" s="54">
        <f t="shared" si="2"/>
        <v>662.2</v>
      </c>
      <c r="I28" s="53">
        <f t="shared" si="6"/>
        <v>3500</v>
      </c>
      <c r="J28" s="55">
        <v>0</v>
      </c>
      <c r="K28" s="56">
        <f t="shared" si="3"/>
        <v>0</v>
      </c>
      <c r="L28" s="57">
        <f t="shared" si="0"/>
        <v>0</v>
      </c>
      <c r="M28" s="56">
        <f t="shared" si="4"/>
        <v>1456840</v>
      </c>
      <c r="N28" s="9" t="s">
        <v>33</v>
      </c>
      <c r="P28"/>
      <c r="Q28"/>
      <c r="R28"/>
    </row>
    <row r="29" spans="1:18" s="2" customFormat="1" ht="16.5" x14ac:dyDescent="0.3">
      <c r="A29" s="53">
        <v>28</v>
      </c>
      <c r="B29" s="54">
        <v>504</v>
      </c>
      <c r="C29" s="54">
        <v>5</v>
      </c>
      <c r="D29" s="54" t="s">
        <v>13</v>
      </c>
      <c r="E29" s="54">
        <v>577</v>
      </c>
      <c r="F29" s="54">
        <v>25</v>
      </c>
      <c r="G29" s="54">
        <f t="shared" si="10"/>
        <v>602</v>
      </c>
      <c r="H29" s="54">
        <f t="shared" si="2"/>
        <v>662.2</v>
      </c>
      <c r="I29" s="53">
        <f t="shared" si="6"/>
        <v>3500</v>
      </c>
      <c r="J29" s="55">
        <f t="shared" si="5"/>
        <v>2107000</v>
      </c>
      <c r="K29" s="56">
        <f t="shared" si="3"/>
        <v>2149140</v>
      </c>
      <c r="L29" s="57">
        <f t="shared" si="0"/>
        <v>4500</v>
      </c>
      <c r="M29" s="56">
        <f t="shared" si="4"/>
        <v>1456840</v>
      </c>
      <c r="N29" s="9" t="s">
        <v>32</v>
      </c>
      <c r="P29"/>
      <c r="Q29"/>
      <c r="R29"/>
    </row>
    <row r="30" spans="1:18" s="2" customFormat="1" ht="16.5" x14ac:dyDescent="0.3">
      <c r="A30" s="53">
        <v>29</v>
      </c>
      <c r="B30" s="54">
        <v>505</v>
      </c>
      <c r="C30" s="54">
        <v>5</v>
      </c>
      <c r="D30" s="54" t="s">
        <v>24</v>
      </c>
      <c r="E30" s="54">
        <v>400</v>
      </c>
      <c r="F30" s="54">
        <v>41</v>
      </c>
      <c r="G30" s="54">
        <f t="shared" si="10"/>
        <v>441</v>
      </c>
      <c r="H30" s="54">
        <f t="shared" si="2"/>
        <v>485.1</v>
      </c>
      <c r="I30" s="53">
        <f t="shared" si="6"/>
        <v>3500</v>
      </c>
      <c r="J30" s="55">
        <f t="shared" si="5"/>
        <v>1543500</v>
      </c>
      <c r="K30" s="56">
        <f t="shared" si="3"/>
        <v>1574370</v>
      </c>
      <c r="L30" s="57">
        <f t="shared" si="0"/>
        <v>3500</v>
      </c>
      <c r="M30" s="56">
        <f t="shared" si="4"/>
        <v>1067220</v>
      </c>
      <c r="N30" s="9" t="s">
        <v>32</v>
      </c>
      <c r="P30"/>
      <c r="Q30"/>
      <c r="R30"/>
    </row>
    <row r="31" spans="1:18" s="2" customFormat="1" ht="16.5" x14ac:dyDescent="0.3">
      <c r="A31" s="53">
        <v>30</v>
      </c>
      <c r="B31" s="54">
        <v>506</v>
      </c>
      <c r="C31" s="54">
        <v>5</v>
      </c>
      <c r="D31" s="54" t="s">
        <v>24</v>
      </c>
      <c r="E31" s="54">
        <v>420</v>
      </c>
      <c r="F31" s="54">
        <v>29</v>
      </c>
      <c r="G31" s="54">
        <f t="shared" si="10"/>
        <v>449</v>
      </c>
      <c r="H31" s="54">
        <f t="shared" si="2"/>
        <v>493.90000000000003</v>
      </c>
      <c r="I31" s="53">
        <f t="shared" si="6"/>
        <v>3500</v>
      </c>
      <c r="J31" s="55">
        <f t="shared" si="5"/>
        <v>1571500</v>
      </c>
      <c r="K31" s="56">
        <f t="shared" si="3"/>
        <v>1602930</v>
      </c>
      <c r="L31" s="57">
        <f t="shared" si="0"/>
        <v>3500</v>
      </c>
      <c r="M31" s="56">
        <f t="shared" si="4"/>
        <v>1086580</v>
      </c>
      <c r="N31" s="9" t="s">
        <v>32</v>
      </c>
      <c r="P31"/>
      <c r="Q31"/>
      <c r="R31"/>
    </row>
    <row r="32" spans="1:18" s="2" customFormat="1" x14ac:dyDescent="0.25">
      <c r="A32" s="58" t="s">
        <v>3</v>
      </c>
      <c r="B32" s="59"/>
      <c r="C32" s="59"/>
      <c r="D32" s="60"/>
      <c r="E32" s="61">
        <f>SUM(E2:E31)</f>
        <v>14030</v>
      </c>
      <c r="F32" s="61">
        <f>SUM(F2:F31)</f>
        <v>950</v>
      </c>
      <c r="G32" s="61">
        <f>SUM(G2:G31)</f>
        <v>14980</v>
      </c>
      <c r="H32" s="62">
        <f>SUM(H2:H31)</f>
        <v>16478.000000000004</v>
      </c>
      <c r="I32" s="62"/>
      <c r="J32" s="63">
        <f>SUM(J2:J31)</f>
        <v>34023500</v>
      </c>
      <c r="K32" s="63">
        <f>SUM(K2:K31)</f>
        <v>34703970</v>
      </c>
      <c r="L32" s="57"/>
      <c r="M32" s="63">
        <f>SUM(M2:M31)</f>
        <v>36251600</v>
      </c>
      <c r="N32"/>
      <c r="P32"/>
      <c r="Q32"/>
      <c r="R32"/>
    </row>
    <row r="33" spans="1:18" s="2" customFormat="1" x14ac:dyDescent="0.25">
      <c r="A33" s="37"/>
      <c r="B33" s="38"/>
      <c r="C33" s="39"/>
      <c r="D33" s="38"/>
      <c r="E33" s="38"/>
      <c r="F33" s="38"/>
      <c r="G33" s="38"/>
      <c r="H33" s="38"/>
      <c r="I33" s="37"/>
      <c r="J33" s="40"/>
      <c r="K33" s="40"/>
      <c r="L33" s="41"/>
      <c r="M33" s="42"/>
      <c r="N33"/>
      <c r="P33"/>
      <c r="Q33"/>
      <c r="R33"/>
    </row>
    <row r="34" spans="1:18" s="2" customFormat="1" x14ac:dyDescent="0.25">
      <c r="A34" s="37"/>
      <c r="B34" s="38"/>
      <c r="C34" s="39"/>
      <c r="D34" s="43"/>
      <c r="E34" s="43"/>
      <c r="F34" s="43"/>
      <c r="G34" s="43"/>
      <c r="H34" s="44"/>
      <c r="I34" s="37"/>
      <c r="J34" s="45"/>
      <c r="K34" s="45"/>
      <c r="L34" s="46"/>
      <c r="M34" s="47"/>
      <c r="N34"/>
      <c r="P34"/>
      <c r="Q34"/>
      <c r="R34"/>
    </row>
    <row r="35" spans="1:18" s="2" customFormat="1" ht="16.5" x14ac:dyDescent="0.3">
      <c r="A35" s="37"/>
      <c r="B35" s="38"/>
      <c r="C35" s="39"/>
      <c r="D35" s="48"/>
      <c r="E35" s="48"/>
      <c r="F35" s="48"/>
      <c r="G35" s="48"/>
      <c r="H35"/>
      <c r="I35"/>
      <c r="J35"/>
      <c r="K35"/>
      <c r="L35"/>
      <c r="M35"/>
      <c r="N35" s="3"/>
      <c r="P35"/>
      <c r="Q35"/>
      <c r="R35"/>
    </row>
    <row r="36" spans="1:18" s="2" customFormat="1" ht="16.5" x14ac:dyDescent="0.3">
      <c r="A36" s="37"/>
      <c r="B36" s="38"/>
      <c r="C36" s="39"/>
      <c r="D36" s="48"/>
      <c r="E36" s="48"/>
      <c r="F36" s="48"/>
      <c r="G36" s="48"/>
      <c r="H36"/>
      <c r="I36"/>
      <c r="J36"/>
      <c r="K36"/>
      <c r="L36"/>
      <c r="M36"/>
      <c r="N36" s="3"/>
      <c r="P36"/>
      <c r="Q36"/>
      <c r="R36"/>
    </row>
    <row r="37" spans="1:18" s="2" customFormat="1" ht="17.25" thickBot="1" x14ac:dyDescent="0.35">
      <c r="A37" s="37"/>
      <c r="B37" s="38"/>
      <c r="C37" s="39"/>
      <c r="D37" s="48"/>
      <c r="E37" s="48"/>
      <c r="F37" s="48"/>
      <c r="G37" s="48"/>
      <c r="H37"/>
      <c r="I37"/>
      <c r="J37"/>
      <c r="K37"/>
      <c r="L37"/>
      <c r="M37"/>
      <c r="N37" s="3"/>
      <c r="P37"/>
      <c r="Q37"/>
      <c r="R37"/>
    </row>
    <row r="38" spans="1:18" s="2" customFormat="1" ht="15.75" thickBot="1" x14ac:dyDescent="0.3">
      <c r="A38" s="37"/>
      <c r="B38" s="38"/>
      <c r="C38" s="39"/>
      <c r="D38" s="48"/>
      <c r="E38" s="48"/>
      <c r="F38" s="48"/>
      <c r="G38" s="48"/>
      <c r="I38"/>
      <c r="J38"/>
      <c r="K38"/>
      <c r="L38"/>
      <c r="M38" s="15"/>
      <c r="N38" s="5"/>
      <c r="P38"/>
      <c r="Q38"/>
      <c r="R38"/>
    </row>
    <row r="39" spans="1:18" s="2" customFormat="1" ht="15.75" thickBot="1" x14ac:dyDescent="0.3">
      <c r="A39" s="37"/>
      <c r="B39" s="38"/>
      <c r="C39" s="39"/>
      <c r="D39" s="48"/>
      <c r="E39" s="48"/>
      <c r="F39" s="48"/>
      <c r="G39" s="48"/>
      <c r="H39"/>
      <c r="I39"/>
      <c r="J39"/>
      <c r="K39"/>
      <c r="L39"/>
      <c r="M39"/>
      <c r="N39" s="5"/>
      <c r="P39"/>
      <c r="Q39"/>
      <c r="R39"/>
    </row>
    <row r="40" spans="1:18" s="2" customFormat="1" ht="15.75" thickBot="1" x14ac:dyDescent="0.3">
      <c r="A40" s="37"/>
      <c r="B40" s="38"/>
      <c r="C40" s="39"/>
      <c r="D40" s="48"/>
      <c r="E40" s="48"/>
      <c r="F40" s="48"/>
      <c r="G40" s="48"/>
      <c r="H40"/>
      <c r="I40"/>
      <c r="J40"/>
      <c r="K40"/>
      <c r="L40"/>
      <c r="M40"/>
      <c r="N40" s="5"/>
      <c r="P40"/>
      <c r="Q40"/>
      <c r="R40"/>
    </row>
    <row r="41" spans="1:18" s="2" customFormat="1" ht="15.75" thickBot="1" x14ac:dyDescent="0.3">
      <c r="A41" s="37"/>
      <c r="B41" s="38"/>
      <c r="C41" s="39"/>
      <c r="D41" s="48"/>
      <c r="E41" s="48"/>
      <c r="F41" s="48"/>
      <c r="G41" s="48"/>
      <c r="H41"/>
      <c r="I41"/>
      <c r="J41"/>
      <c r="K41"/>
      <c r="L41"/>
      <c r="M41"/>
      <c r="N41" s="5"/>
      <c r="P41"/>
      <c r="Q41"/>
      <c r="R41"/>
    </row>
    <row r="42" spans="1:18" s="2" customFormat="1" ht="15.75" thickBot="1" x14ac:dyDescent="0.3">
      <c r="A42" s="37"/>
      <c r="B42" s="38"/>
      <c r="C42" s="39"/>
      <c r="D42" s="48"/>
      <c r="E42" s="48"/>
      <c r="F42" s="48"/>
      <c r="G42" s="48"/>
      <c r="H42"/>
      <c r="I42"/>
      <c r="J42"/>
      <c r="K42"/>
      <c r="L42"/>
      <c r="M42"/>
      <c r="N42" s="5"/>
      <c r="P42"/>
      <c r="Q42"/>
      <c r="R42"/>
    </row>
    <row r="43" spans="1:18" s="2" customFormat="1" ht="15.75" thickBot="1" x14ac:dyDescent="0.3">
      <c r="A43" s="37"/>
      <c r="B43" s="38"/>
      <c r="C43" s="39"/>
      <c r="D43" s="48"/>
      <c r="E43" s="48"/>
      <c r="F43" s="48"/>
      <c r="G43" s="48"/>
      <c r="H43"/>
      <c r="I43"/>
      <c r="J43"/>
      <c r="K43"/>
      <c r="L43"/>
      <c r="M43"/>
      <c r="N43" s="5"/>
      <c r="P43"/>
      <c r="Q43"/>
      <c r="R43"/>
    </row>
    <row r="44" spans="1:18" s="2" customFormat="1" ht="15.75" thickBot="1" x14ac:dyDescent="0.3">
      <c r="A44" s="37"/>
      <c r="B44" s="38"/>
      <c r="C44" s="39"/>
      <c r="D44" s="48"/>
      <c r="E44" s="48"/>
      <c r="F44" s="48"/>
      <c r="G44" s="48"/>
      <c r="H44"/>
      <c r="I44"/>
      <c r="J44"/>
      <c r="K44"/>
      <c r="L44"/>
      <c r="M44"/>
      <c r="N44" s="5"/>
      <c r="P44"/>
      <c r="Q44"/>
      <c r="R44"/>
    </row>
    <row r="45" spans="1:18" s="2" customFormat="1" ht="15.75" thickBot="1" x14ac:dyDescent="0.3">
      <c r="A45" s="37"/>
      <c r="B45" s="38"/>
      <c r="C45" s="39"/>
      <c r="D45" s="48"/>
      <c r="E45" s="48"/>
      <c r="F45" s="48"/>
      <c r="G45" s="48"/>
      <c r="H45"/>
      <c r="I45"/>
      <c r="J45"/>
      <c r="K45"/>
      <c r="L45"/>
      <c r="M45"/>
      <c r="N45" s="5"/>
      <c r="P45"/>
      <c r="Q45"/>
      <c r="R45"/>
    </row>
    <row r="46" spans="1:18" s="2" customFormat="1" ht="15.75" thickBot="1" x14ac:dyDescent="0.3">
      <c r="A46" s="37"/>
      <c r="B46" s="38"/>
      <c r="C46" s="39"/>
      <c r="D46" s="48"/>
      <c r="E46" s="48"/>
      <c r="F46" s="48"/>
      <c r="G46" s="48"/>
      <c r="H46"/>
      <c r="I46"/>
      <c r="J46"/>
      <c r="K46"/>
      <c r="L46"/>
      <c r="M46"/>
      <c r="N46" s="5"/>
      <c r="P46"/>
      <c r="Q46"/>
      <c r="R46"/>
    </row>
    <row r="47" spans="1:18" s="2" customFormat="1" ht="15.75" thickBot="1" x14ac:dyDescent="0.3">
      <c r="A47" s="37"/>
      <c r="B47" s="38"/>
      <c r="C47" s="39"/>
      <c r="D47" s="48"/>
      <c r="E47" s="48"/>
      <c r="F47" s="48"/>
      <c r="G47" s="48"/>
      <c r="H47"/>
      <c r="I47"/>
      <c r="J47"/>
      <c r="K47"/>
      <c r="L47"/>
      <c r="M47"/>
      <c r="N47" s="5"/>
      <c r="P47"/>
      <c r="Q47"/>
      <c r="R47"/>
    </row>
    <row r="48" spans="1:18" s="2" customFormat="1" ht="15.75" thickBot="1" x14ac:dyDescent="0.3">
      <c r="A48" s="37"/>
      <c r="B48" s="38"/>
      <c r="C48" s="39"/>
      <c r="D48" s="48"/>
      <c r="E48" s="48"/>
      <c r="F48" s="48"/>
      <c r="G48" s="48"/>
      <c r="H48"/>
      <c r="I48"/>
      <c r="J48"/>
      <c r="K48"/>
      <c r="L48"/>
      <c r="M48"/>
      <c r="N48" s="5"/>
      <c r="P48"/>
      <c r="Q48"/>
      <c r="R48"/>
    </row>
    <row r="49" spans="1:18" s="2" customFormat="1" ht="16.5" x14ac:dyDescent="0.3">
      <c r="A49" s="37"/>
      <c r="B49" s="38"/>
      <c r="C49" s="39"/>
      <c r="D49" s="48"/>
      <c r="E49" s="48"/>
      <c r="F49" s="48"/>
      <c r="G49" s="48"/>
      <c r="H49"/>
      <c r="I49"/>
      <c r="J49"/>
      <c r="K49"/>
      <c r="L49"/>
      <c r="M49"/>
      <c r="N49" s="3"/>
      <c r="P49"/>
      <c r="Q49"/>
      <c r="R49"/>
    </row>
    <row r="50" spans="1:18" s="2" customFormat="1" ht="16.5" x14ac:dyDescent="0.3">
      <c r="A50" s="37"/>
      <c r="B50" s="38"/>
      <c r="C50" s="39"/>
      <c r="D50" s="48"/>
      <c r="E50" s="48"/>
      <c r="F50" s="48"/>
      <c r="G50" s="48"/>
      <c r="H50"/>
      <c r="I50"/>
      <c r="J50"/>
      <c r="K50"/>
      <c r="L50"/>
      <c r="M50"/>
      <c r="N50" s="3"/>
      <c r="P50"/>
      <c r="Q50"/>
      <c r="R50"/>
    </row>
    <row r="51" spans="1:18" s="2" customFormat="1" ht="16.5" x14ac:dyDescent="0.3">
      <c r="A51" s="37"/>
      <c r="B51" s="38"/>
      <c r="C51" s="39"/>
      <c r="D51" s="48"/>
      <c r="E51" s="48"/>
      <c r="F51" s="48"/>
      <c r="G51" s="48"/>
      <c r="H51"/>
      <c r="I51"/>
      <c r="J51"/>
      <c r="K51"/>
      <c r="L51"/>
      <c r="M51"/>
      <c r="N51" s="3"/>
      <c r="P51"/>
      <c r="Q51"/>
      <c r="R51"/>
    </row>
    <row r="52" spans="1:18" s="2" customFormat="1" ht="16.5" x14ac:dyDescent="0.3">
      <c r="A52" s="37"/>
      <c r="B52" s="38"/>
      <c r="C52" s="39"/>
      <c r="D52" s="48"/>
      <c r="E52" s="48"/>
      <c r="F52" s="48"/>
      <c r="G52" s="48"/>
      <c r="H52"/>
      <c r="I52"/>
      <c r="J52"/>
      <c r="K52"/>
      <c r="L52"/>
      <c r="M52"/>
      <c r="N52" s="3"/>
      <c r="P52"/>
      <c r="Q52"/>
      <c r="R52"/>
    </row>
    <row r="53" spans="1:18" s="2" customFormat="1" ht="16.5" x14ac:dyDescent="0.3">
      <c r="A53" s="37"/>
      <c r="B53" s="38"/>
      <c r="C53" s="39"/>
      <c r="D53" s="48"/>
      <c r="E53" s="48"/>
      <c r="F53" s="48"/>
      <c r="G53" s="48"/>
      <c r="H53"/>
      <c r="I53"/>
      <c r="J53"/>
      <c r="K53"/>
      <c r="L53"/>
      <c r="M53"/>
      <c r="N53" s="3"/>
      <c r="P53"/>
      <c r="Q53"/>
      <c r="R53"/>
    </row>
    <row r="54" spans="1:18" s="2" customFormat="1" ht="16.5" x14ac:dyDescent="0.3">
      <c r="A54" s="37"/>
      <c r="B54" s="38"/>
      <c r="C54" s="39"/>
      <c r="D54" s="48"/>
      <c r="E54" s="48"/>
      <c r="F54" s="48"/>
      <c r="G54" s="48"/>
      <c r="H54"/>
      <c r="I54"/>
      <c r="J54"/>
      <c r="K54"/>
      <c r="L54"/>
      <c r="M54"/>
      <c r="N54" s="3"/>
      <c r="P54"/>
      <c r="Q54"/>
      <c r="R54"/>
    </row>
    <row r="55" spans="1:18" s="2" customFormat="1" ht="16.5" x14ac:dyDescent="0.3">
      <c r="A55" s="37"/>
      <c r="B55" s="38"/>
      <c r="C55" s="39"/>
      <c r="D55" s="48"/>
      <c r="E55" s="48"/>
      <c r="F55" s="48"/>
      <c r="G55" s="48"/>
      <c r="H55"/>
      <c r="I55"/>
      <c r="J55"/>
      <c r="K55"/>
      <c r="L55"/>
      <c r="M55"/>
      <c r="N55" s="3"/>
      <c r="P55"/>
      <c r="Q55"/>
      <c r="R55"/>
    </row>
    <row r="56" spans="1:18" s="2" customFormat="1" ht="16.5" x14ac:dyDescent="0.3">
      <c r="A56" s="37"/>
      <c r="B56" s="38"/>
      <c r="C56" s="39"/>
      <c r="D56" s="48"/>
      <c r="E56" s="48"/>
      <c r="F56" s="48"/>
      <c r="G56" s="48"/>
      <c r="H56"/>
      <c r="I56"/>
      <c r="J56"/>
      <c r="K56"/>
      <c r="L56"/>
      <c r="M56"/>
      <c r="N56" s="3"/>
      <c r="P56"/>
      <c r="Q56"/>
      <c r="R56"/>
    </row>
    <row r="57" spans="1:18" s="2" customFormat="1" ht="16.5" x14ac:dyDescent="0.3">
      <c r="A57" s="37"/>
      <c r="B57" s="38"/>
      <c r="C57" s="39"/>
      <c r="D57" s="48"/>
      <c r="E57" s="48"/>
      <c r="F57" s="48"/>
      <c r="G57" s="48"/>
      <c r="H57"/>
      <c r="I57"/>
      <c r="J57"/>
      <c r="K57"/>
      <c r="L57"/>
      <c r="M57"/>
      <c r="N57" s="3"/>
      <c r="P57"/>
      <c r="Q57"/>
      <c r="R57"/>
    </row>
    <row r="58" spans="1:18" s="2" customFormat="1" ht="16.5" x14ac:dyDescent="0.3">
      <c r="A58" s="37"/>
      <c r="B58" s="38"/>
      <c r="C58" s="39"/>
      <c r="D58" s="48"/>
      <c r="E58" s="48"/>
      <c r="F58" s="48"/>
      <c r="G58" s="48"/>
      <c r="H58"/>
      <c r="I58"/>
      <c r="J58"/>
      <c r="K58"/>
      <c r="L58"/>
      <c r="M58"/>
      <c r="N58" s="3"/>
      <c r="P58"/>
      <c r="Q58"/>
      <c r="R58"/>
    </row>
    <row r="59" spans="1:18" s="2" customFormat="1" ht="16.5" x14ac:dyDescent="0.3">
      <c r="A59" s="37"/>
      <c r="B59" s="38"/>
      <c r="C59" s="39"/>
      <c r="D59" s="48"/>
      <c r="E59" s="48"/>
      <c r="F59" s="48"/>
      <c r="G59" s="48"/>
      <c r="H59"/>
      <c r="I59"/>
      <c r="J59"/>
      <c r="K59"/>
      <c r="L59"/>
      <c r="M59"/>
      <c r="N59" s="3"/>
      <c r="P59"/>
      <c r="Q59"/>
      <c r="R59"/>
    </row>
    <row r="60" spans="1:18" s="2" customFormat="1" ht="16.5" x14ac:dyDescent="0.3">
      <c r="A60" s="37"/>
      <c r="B60" s="38"/>
      <c r="C60" s="39"/>
      <c r="D60" s="48"/>
      <c r="E60" s="48"/>
      <c r="F60" s="48"/>
      <c r="G60" s="48"/>
      <c r="H60"/>
      <c r="I60"/>
      <c r="J60"/>
      <c r="K60"/>
      <c r="L60"/>
      <c r="M60"/>
      <c r="N60" s="3"/>
      <c r="P60"/>
      <c r="Q60"/>
      <c r="R60"/>
    </row>
    <row r="61" spans="1:18" s="2" customFormat="1" ht="16.5" x14ac:dyDescent="0.3">
      <c r="A61" s="37"/>
      <c r="B61" s="38"/>
      <c r="C61" s="39"/>
      <c r="D61" s="48"/>
      <c r="E61" s="48"/>
      <c r="F61" s="48"/>
      <c r="G61" s="48"/>
      <c r="H61"/>
      <c r="I61"/>
      <c r="J61"/>
      <c r="K61"/>
      <c r="L61"/>
      <c r="M61"/>
      <c r="N61" s="3"/>
      <c r="P61"/>
      <c r="Q61"/>
      <c r="R61"/>
    </row>
    <row r="62" spans="1:18" s="2" customFormat="1" ht="16.5" x14ac:dyDescent="0.3">
      <c r="A62" s="37"/>
      <c r="B62" s="38"/>
      <c r="C62" s="39"/>
      <c r="D62" s="48"/>
      <c r="E62" s="48"/>
      <c r="F62" s="48"/>
      <c r="G62" s="48"/>
      <c r="H62"/>
      <c r="I62"/>
      <c r="J62"/>
      <c r="K62"/>
      <c r="L62"/>
      <c r="M62"/>
      <c r="N62" s="3"/>
      <c r="P62"/>
      <c r="Q62"/>
      <c r="R62"/>
    </row>
    <row r="63" spans="1:18" s="2" customFormat="1" ht="16.5" x14ac:dyDescent="0.3">
      <c r="A63" s="37"/>
      <c r="B63" s="38"/>
      <c r="C63" s="39"/>
      <c r="D63" s="48"/>
      <c r="E63" s="48"/>
      <c r="F63" s="48"/>
      <c r="G63" s="48"/>
      <c r="H63"/>
      <c r="I63"/>
      <c r="J63"/>
      <c r="K63"/>
      <c r="L63"/>
      <c r="M63"/>
      <c r="N63" s="3"/>
      <c r="P63"/>
      <c r="Q63"/>
      <c r="R63"/>
    </row>
    <row r="64" spans="1:18" s="2" customFormat="1" ht="16.5" x14ac:dyDescent="0.3">
      <c r="A64" s="37"/>
      <c r="B64" s="38"/>
      <c r="C64" s="39"/>
      <c r="D64" s="48"/>
      <c r="E64" s="48"/>
      <c r="F64" s="48"/>
      <c r="G64" s="48"/>
      <c r="H64"/>
      <c r="I64"/>
      <c r="J64"/>
      <c r="K64"/>
      <c r="L64"/>
      <c r="M64"/>
      <c r="N64" s="3"/>
      <c r="P64"/>
      <c r="Q64"/>
      <c r="R64"/>
    </row>
    <row r="65" spans="1:18" s="2" customFormat="1" ht="16.5" x14ac:dyDescent="0.3">
      <c r="A65" s="37"/>
      <c r="B65" s="38"/>
      <c r="C65" s="39"/>
      <c r="D65" s="48"/>
      <c r="E65" s="48"/>
      <c r="F65" s="48"/>
      <c r="G65" s="48"/>
      <c r="H65"/>
      <c r="I65"/>
      <c r="J65"/>
      <c r="K65"/>
      <c r="L65"/>
      <c r="M65"/>
      <c r="N65" s="3"/>
      <c r="P65"/>
      <c r="Q65"/>
      <c r="R65"/>
    </row>
    <row r="66" spans="1:18" s="2" customFormat="1" x14ac:dyDescent="0.25">
      <c r="A66" s="43"/>
      <c r="B66" s="38"/>
      <c r="C66" s="39"/>
      <c r="D66" s="48"/>
      <c r="E66" s="48"/>
      <c r="F66" s="48"/>
      <c r="G66" s="48"/>
      <c r="H66"/>
      <c r="I66"/>
      <c r="J66"/>
      <c r="K66"/>
      <c r="L66"/>
      <c r="M66"/>
      <c r="N66"/>
      <c r="P66"/>
      <c r="Q66"/>
      <c r="R66"/>
    </row>
    <row r="67" spans="1:18" s="2" customFormat="1" x14ac:dyDescent="0.25">
      <c r="A67" s="48"/>
      <c r="B67" s="38"/>
      <c r="C67" s="39"/>
      <c r="D67" s="48"/>
      <c r="E67" s="48"/>
      <c r="F67" s="48"/>
      <c r="G67" s="48"/>
      <c r="H67"/>
      <c r="I67"/>
      <c r="J67"/>
      <c r="K67"/>
      <c r="L67"/>
      <c r="M67"/>
      <c r="N67"/>
      <c r="P67"/>
      <c r="Q67"/>
      <c r="R67"/>
    </row>
    <row r="68" spans="1:18" s="2" customFormat="1" x14ac:dyDescent="0.25">
      <c r="A68" s="48"/>
      <c r="B68" s="38"/>
      <c r="C68" s="39"/>
      <c r="D68" s="48"/>
      <c r="E68" s="48"/>
      <c r="F68" s="48"/>
      <c r="G68" s="48"/>
      <c r="H68"/>
      <c r="I68"/>
      <c r="J68"/>
      <c r="K68"/>
      <c r="L68"/>
      <c r="M68"/>
      <c r="N68"/>
      <c r="P68"/>
      <c r="Q68"/>
      <c r="R68"/>
    </row>
  </sheetData>
  <mergeCells count="1">
    <mergeCell ref="A32:D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BC80-7B9F-409F-B5E6-7EC4DFE3A6EE}">
  <dimension ref="A1:R58"/>
  <sheetViews>
    <sheetView topLeftCell="A10" zoomScale="145" zoomScaleNormal="145" workbookViewId="0">
      <selection activeCell="J22" sqref="J22:K22"/>
    </sheetView>
  </sheetViews>
  <sheetFormatPr defaultRowHeight="15" x14ac:dyDescent="0.25"/>
  <cols>
    <col min="1" max="1" width="4" style="48" customWidth="1"/>
    <col min="2" max="2" width="5.140625" style="48" customWidth="1"/>
    <col min="3" max="3" width="4.85546875" style="49" customWidth="1"/>
    <col min="4" max="4" width="5.85546875" style="48" customWidth="1"/>
    <col min="5" max="7" width="6.140625" style="48" customWidth="1"/>
    <col min="8" max="8" width="6" customWidth="1"/>
    <col min="9" max="9" width="6.5703125" customWidth="1"/>
    <col min="10" max="10" width="12.7109375" customWidth="1"/>
    <col min="11" max="11" width="13.5703125" customWidth="1"/>
    <col min="12" max="12" width="7.7109375" customWidth="1"/>
    <col min="13" max="13" width="10.7109375" customWidth="1"/>
    <col min="14" max="14" width="9.7109375" bestFit="1" customWidth="1"/>
    <col min="15" max="15" width="12" style="2" bestFit="1" customWidth="1"/>
    <col min="16" max="16" width="16.140625" customWidth="1"/>
  </cols>
  <sheetData>
    <row r="1" spans="1:18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8" ht="16.5" x14ac:dyDescent="0.3">
      <c r="A2" s="27">
        <v>1</v>
      </c>
      <c r="B2" s="28">
        <v>104</v>
      </c>
      <c r="C2" s="28">
        <v>1</v>
      </c>
      <c r="D2" s="28" t="s">
        <v>13</v>
      </c>
      <c r="E2" s="28">
        <v>577</v>
      </c>
      <c r="F2" s="28">
        <v>25</v>
      </c>
      <c r="G2" s="28">
        <f t="shared" ref="G2:G4" si="0">E2+F2</f>
        <v>602</v>
      </c>
      <c r="H2" s="28">
        <f t="shared" ref="H2:H21" si="1">G2*1.1</f>
        <v>662.2</v>
      </c>
      <c r="I2" s="27">
        <v>3500</v>
      </c>
      <c r="J2" s="29">
        <f t="shared" ref="J2:J21" si="2">G2*I2</f>
        <v>2107000</v>
      </c>
      <c r="K2" s="30">
        <f t="shared" ref="K2:K21" si="3">J2*1.02</f>
        <v>2149140</v>
      </c>
      <c r="L2" s="31">
        <f t="shared" ref="L2:L21" si="4">MROUND((K2*0.025/12),500)</f>
        <v>4500</v>
      </c>
      <c r="M2" s="32">
        <f t="shared" ref="M2:M21" si="5">H2*2200</f>
        <v>1456840</v>
      </c>
      <c r="N2" s="9" t="s">
        <v>32</v>
      </c>
    </row>
    <row r="3" spans="1:18" ht="16.5" x14ac:dyDescent="0.3">
      <c r="A3" s="27">
        <v>2</v>
      </c>
      <c r="B3" s="28">
        <v>105</v>
      </c>
      <c r="C3" s="28">
        <v>1</v>
      </c>
      <c r="D3" s="28" t="s">
        <v>24</v>
      </c>
      <c r="E3" s="28">
        <v>400</v>
      </c>
      <c r="F3" s="28">
        <v>41</v>
      </c>
      <c r="G3" s="28">
        <f t="shared" si="0"/>
        <v>441</v>
      </c>
      <c r="H3" s="28">
        <f t="shared" si="1"/>
        <v>485.1</v>
      </c>
      <c r="I3" s="27">
        <v>3500</v>
      </c>
      <c r="J3" s="29">
        <f t="shared" si="2"/>
        <v>1543500</v>
      </c>
      <c r="K3" s="30">
        <f t="shared" si="3"/>
        <v>1574370</v>
      </c>
      <c r="L3" s="31">
        <f t="shared" si="4"/>
        <v>3500</v>
      </c>
      <c r="M3" s="32">
        <f t="shared" si="5"/>
        <v>1067220</v>
      </c>
      <c r="N3" s="9" t="s">
        <v>32</v>
      </c>
    </row>
    <row r="4" spans="1:18" ht="16.5" x14ac:dyDescent="0.3">
      <c r="A4" s="27">
        <v>3</v>
      </c>
      <c r="B4" s="28">
        <v>106</v>
      </c>
      <c r="C4" s="28">
        <v>1</v>
      </c>
      <c r="D4" s="28" t="s">
        <v>24</v>
      </c>
      <c r="E4" s="28">
        <v>420</v>
      </c>
      <c r="F4" s="28">
        <v>29</v>
      </c>
      <c r="G4" s="28">
        <f t="shared" si="0"/>
        <v>449</v>
      </c>
      <c r="H4" s="28">
        <f t="shared" si="1"/>
        <v>493.90000000000003</v>
      </c>
      <c r="I4" s="27">
        <v>3500</v>
      </c>
      <c r="J4" s="29">
        <f t="shared" si="2"/>
        <v>1571500</v>
      </c>
      <c r="K4" s="30">
        <f t="shared" si="3"/>
        <v>1602930</v>
      </c>
      <c r="L4" s="31">
        <f t="shared" si="4"/>
        <v>3500</v>
      </c>
      <c r="M4" s="32">
        <f t="shared" si="5"/>
        <v>1086580</v>
      </c>
      <c r="N4" s="9" t="s">
        <v>32</v>
      </c>
    </row>
    <row r="5" spans="1:18" ht="16.5" x14ac:dyDescent="0.3">
      <c r="A5" s="27">
        <v>4</v>
      </c>
      <c r="B5" s="28">
        <v>202</v>
      </c>
      <c r="C5" s="28">
        <v>2</v>
      </c>
      <c r="D5" s="28" t="s">
        <v>24</v>
      </c>
      <c r="E5" s="28">
        <v>412</v>
      </c>
      <c r="F5" s="28">
        <v>41</v>
      </c>
      <c r="G5" s="28">
        <f t="shared" ref="G5:G8" si="6">E5+F5</f>
        <v>453</v>
      </c>
      <c r="H5" s="28">
        <f t="shared" si="1"/>
        <v>498.30000000000007</v>
      </c>
      <c r="I5" s="27">
        <v>3500</v>
      </c>
      <c r="J5" s="29">
        <f t="shared" si="2"/>
        <v>1585500</v>
      </c>
      <c r="K5" s="30">
        <f t="shared" si="3"/>
        <v>1617210</v>
      </c>
      <c r="L5" s="31">
        <f t="shared" si="4"/>
        <v>3500</v>
      </c>
      <c r="M5" s="32">
        <f t="shared" si="5"/>
        <v>1096260.0000000002</v>
      </c>
      <c r="N5" s="9" t="s">
        <v>32</v>
      </c>
    </row>
    <row r="6" spans="1:18" s="2" customFormat="1" ht="16.5" x14ac:dyDescent="0.3">
      <c r="A6" s="27">
        <v>5</v>
      </c>
      <c r="B6" s="28">
        <v>204</v>
      </c>
      <c r="C6" s="28">
        <v>2</v>
      </c>
      <c r="D6" s="28" t="s">
        <v>13</v>
      </c>
      <c r="E6" s="28">
        <v>577</v>
      </c>
      <c r="F6" s="28">
        <v>25</v>
      </c>
      <c r="G6" s="28">
        <f t="shared" si="6"/>
        <v>602</v>
      </c>
      <c r="H6" s="28">
        <f t="shared" si="1"/>
        <v>662.2</v>
      </c>
      <c r="I6" s="27">
        <v>3500</v>
      </c>
      <c r="J6" s="29">
        <f t="shared" si="2"/>
        <v>2107000</v>
      </c>
      <c r="K6" s="30">
        <f t="shared" si="3"/>
        <v>2149140</v>
      </c>
      <c r="L6" s="31">
        <f t="shared" si="4"/>
        <v>4500</v>
      </c>
      <c r="M6" s="32">
        <f t="shared" si="5"/>
        <v>1456840</v>
      </c>
      <c r="N6" s="9" t="s">
        <v>32</v>
      </c>
      <c r="P6"/>
      <c r="Q6"/>
      <c r="R6"/>
    </row>
    <row r="7" spans="1:18" s="2" customFormat="1" ht="16.5" x14ac:dyDescent="0.3">
      <c r="A7" s="27">
        <v>6</v>
      </c>
      <c r="B7" s="28">
        <v>205</v>
      </c>
      <c r="C7" s="28">
        <v>2</v>
      </c>
      <c r="D7" s="28" t="s">
        <v>24</v>
      </c>
      <c r="E7" s="28">
        <v>400</v>
      </c>
      <c r="F7" s="28">
        <v>41</v>
      </c>
      <c r="G7" s="28">
        <f t="shared" si="6"/>
        <v>441</v>
      </c>
      <c r="H7" s="28">
        <f t="shared" si="1"/>
        <v>485.1</v>
      </c>
      <c r="I7" s="27">
        <v>3500</v>
      </c>
      <c r="J7" s="29">
        <f t="shared" si="2"/>
        <v>1543500</v>
      </c>
      <c r="K7" s="30">
        <f t="shared" si="3"/>
        <v>1574370</v>
      </c>
      <c r="L7" s="31">
        <f t="shared" si="4"/>
        <v>3500</v>
      </c>
      <c r="M7" s="32">
        <f t="shared" si="5"/>
        <v>1067220</v>
      </c>
      <c r="N7" s="9" t="s">
        <v>32</v>
      </c>
      <c r="P7"/>
      <c r="Q7"/>
      <c r="R7"/>
    </row>
    <row r="8" spans="1:18" s="2" customFormat="1" ht="16.5" x14ac:dyDescent="0.3">
      <c r="A8" s="27">
        <v>7</v>
      </c>
      <c r="B8" s="28">
        <v>206</v>
      </c>
      <c r="C8" s="28">
        <v>2</v>
      </c>
      <c r="D8" s="28" t="s">
        <v>24</v>
      </c>
      <c r="E8" s="28">
        <v>420</v>
      </c>
      <c r="F8" s="28">
        <v>29</v>
      </c>
      <c r="G8" s="28">
        <f t="shared" si="6"/>
        <v>449</v>
      </c>
      <c r="H8" s="28">
        <f t="shared" si="1"/>
        <v>493.90000000000003</v>
      </c>
      <c r="I8" s="27">
        <v>3500</v>
      </c>
      <c r="J8" s="29">
        <f t="shared" si="2"/>
        <v>1571500</v>
      </c>
      <c r="K8" s="30">
        <f t="shared" si="3"/>
        <v>1602930</v>
      </c>
      <c r="L8" s="31">
        <f t="shared" si="4"/>
        <v>3500</v>
      </c>
      <c r="M8" s="32">
        <f t="shared" si="5"/>
        <v>1086580</v>
      </c>
      <c r="N8" s="9" t="s">
        <v>32</v>
      </c>
      <c r="P8"/>
      <c r="Q8"/>
      <c r="R8"/>
    </row>
    <row r="9" spans="1:18" s="2" customFormat="1" ht="16.5" x14ac:dyDescent="0.3">
      <c r="A9" s="27">
        <v>8</v>
      </c>
      <c r="B9" s="28">
        <v>302</v>
      </c>
      <c r="C9" s="28">
        <v>3</v>
      </c>
      <c r="D9" s="28" t="s">
        <v>24</v>
      </c>
      <c r="E9" s="28">
        <v>412</v>
      </c>
      <c r="F9" s="28">
        <v>41</v>
      </c>
      <c r="G9" s="28">
        <f t="shared" ref="G9:G12" si="7">E9+F9</f>
        <v>453</v>
      </c>
      <c r="H9" s="28">
        <f t="shared" si="1"/>
        <v>498.30000000000007</v>
      </c>
      <c r="I9" s="27">
        <v>3500</v>
      </c>
      <c r="J9" s="29">
        <f t="shared" si="2"/>
        <v>1585500</v>
      </c>
      <c r="K9" s="30">
        <f t="shared" si="3"/>
        <v>1617210</v>
      </c>
      <c r="L9" s="31">
        <f t="shared" si="4"/>
        <v>3500</v>
      </c>
      <c r="M9" s="32">
        <f t="shared" si="5"/>
        <v>1096260.0000000002</v>
      </c>
      <c r="N9" s="9" t="s">
        <v>32</v>
      </c>
      <c r="P9"/>
      <c r="Q9"/>
      <c r="R9"/>
    </row>
    <row r="10" spans="1:18" s="2" customFormat="1" ht="16.5" x14ac:dyDescent="0.3">
      <c r="A10" s="27">
        <v>9</v>
      </c>
      <c r="B10" s="28">
        <v>304</v>
      </c>
      <c r="C10" s="28">
        <v>3</v>
      </c>
      <c r="D10" s="28" t="s">
        <v>13</v>
      </c>
      <c r="E10" s="28">
        <v>577</v>
      </c>
      <c r="F10" s="28">
        <v>25</v>
      </c>
      <c r="G10" s="28">
        <f t="shared" si="7"/>
        <v>602</v>
      </c>
      <c r="H10" s="28">
        <f t="shared" si="1"/>
        <v>662.2</v>
      </c>
      <c r="I10" s="27">
        <v>3500</v>
      </c>
      <c r="J10" s="29">
        <f t="shared" si="2"/>
        <v>2107000</v>
      </c>
      <c r="K10" s="30">
        <f t="shared" si="3"/>
        <v>2149140</v>
      </c>
      <c r="L10" s="31">
        <f t="shared" si="4"/>
        <v>4500</v>
      </c>
      <c r="M10" s="32">
        <f t="shared" si="5"/>
        <v>1456840</v>
      </c>
      <c r="N10" s="9" t="s">
        <v>32</v>
      </c>
      <c r="P10"/>
      <c r="Q10"/>
      <c r="R10"/>
    </row>
    <row r="11" spans="1:18" s="2" customFormat="1" ht="16.5" x14ac:dyDescent="0.3">
      <c r="A11" s="27">
        <v>10</v>
      </c>
      <c r="B11" s="28">
        <v>305</v>
      </c>
      <c r="C11" s="28">
        <v>3</v>
      </c>
      <c r="D11" s="28" t="s">
        <v>24</v>
      </c>
      <c r="E11" s="28">
        <v>400</v>
      </c>
      <c r="F11" s="28">
        <v>41</v>
      </c>
      <c r="G11" s="28">
        <f t="shared" si="7"/>
        <v>441</v>
      </c>
      <c r="H11" s="28">
        <f t="shared" si="1"/>
        <v>485.1</v>
      </c>
      <c r="I11" s="27">
        <v>3500</v>
      </c>
      <c r="J11" s="29">
        <f t="shared" si="2"/>
        <v>1543500</v>
      </c>
      <c r="K11" s="30">
        <f t="shared" si="3"/>
        <v>1574370</v>
      </c>
      <c r="L11" s="31">
        <f t="shared" si="4"/>
        <v>3500</v>
      </c>
      <c r="M11" s="32">
        <f t="shared" si="5"/>
        <v>1067220</v>
      </c>
      <c r="N11" s="9" t="s">
        <v>32</v>
      </c>
      <c r="P11"/>
      <c r="Q11"/>
      <c r="R11"/>
    </row>
    <row r="12" spans="1:18" s="2" customFormat="1" ht="16.5" x14ac:dyDescent="0.3">
      <c r="A12" s="27">
        <v>11</v>
      </c>
      <c r="B12" s="28">
        <v>306</v>
      </c>
      <c r="C12" s="28">
        <v>3</v>
      </c>
      <c r="D12" s="28" t="s">
        <v>24</v>
      </c>
      <c r="E12" s="28">
        <v>420</v>
      </c>
      <c r="F12" s="28">
        <v>29</v>
      </c>
      <c r="G12" s="28">
        <f t="shared" si="7"/>
        <v>449</v>
      </c>
      <c r="H12" s="28">
        <f t="shared" si="1"/>
        <v>493.90000000000003</v>
      </c>
      <c r="I12" s="27">
        <v>3500</v>
      </c>
      <c r="J12" s="29">
        <f t="shared" si="2"/>
        <v>1571500</v>
      </c>
      <c r="K12" s="30">
        <f t="shared" si="3"/>
        <v>1602930</v>
      </c>
      <c r="L12" s="31">
        <f t="shared" si="4"/>
        <v>3500</v>
      </c>
      <c r="M12" s="32">
        <f t="shared" si="5"/>
        <v>1086580</v>
      </c>
      <c r="N12" s="9" t="s">
        <v>32</v>
      </c>
      <c r="P12"/>
      <c r="Q12"/>
      <c r="R12"/>
    </row>
    <row r="13" spans="1:18" s="2" customFormat="1" ht="16.5" x14ac:dyDescent="0.3">
      <c r="A13" s="27">
        <v>12</v>
      </c>
      <c r="B13" s="28">
        <v>402</v>
      </c>
      <c r="C13" s="28">
        <v>4</v>
      </c>
      <c r="D13" s="28" t="s">
        <v>24</v>
      </c>
      <c r="E13" s="28">
        <v>412</v>
      </c>
      <c r="F13" s="28">
        <v>41</v>
      </c>
      <c r="G13" s="28">
        <f t="shared" ref="G13:G16" si="8">E13+F13</f>
        <v>453</v>
      </c>
      <c r="H13" s="28">
        <f t="shared" si="1"/>
        <v>498.30000000000007</v>
      </c>
      <c r="I13" s="27">
        <v>3500</v>
      </c>
      <c r="J13" s="29">
        <f t="shared" si="2"/>
        <v>1585500</v>
      </c>
      <c r="K13" s="30">
        <f t="shared" si="3"/>
        <v>1617210</v>
      </c>
      <c r="L13" s="31">
        <f t="shared" si="4"/>
        <v>3500</v>
      </c>
      <c r="M13" s="32">
        <f t="shared" si="5"/>
        <v>1096260.0000000002</v>
      </c>
      <c r="N13" s="9" t="s">
        <v>32</v>
      </c>
      <c r="P13"/>
      <c r="Q13"/>
      <c r="R13"/>
    </row>
    <row r="14" spans="1:18" s="2" customFormat="1" ht="16.5" x14ac:dyDescent="0.3">
      <c r="A14" s="27">
        <v>13</v>
      </c>
      <c r="B14" s="28">
        <v>404</v>
      </c>
      <c r="C14" s="28">
        <v>4</v>
      </c>
      <c r="D14" s="28" t="s">
        <v>13</v>
      </c>
      <c r="E14" s="28">
        <v>577</v>
      </c>
      <c r="F14" s="28">
        <v>25</v>
      </c>
      <c r="G14" s="28">
        <f t="shared" si="8"/>
        <v>602</v>
      </c>
      <c r="H14" s="28">
        <f t="shared" si="1"/>
        <v>662.2</v>
      </c>
      <c r="I14" s="27">
        <v>3500</v>
      </c>
      <c r="J14" s="29">
        <f t="shared" si="2"/>
        <v>2107000</v>
      </c>
      <c r="K14" s="30">
        <f t="shared" si="3"/>
        <v>2149140</v>
      </c>
      <c r="L14" s="31">
        <f t="shared" si="4"/>
        <v>4500</v>
      </c>
      <c r="M14" s="32">
        <f t="shared" si="5"/>
        <v>1456840</v>
      </c>
      <c r="N14" s="9" t="s">
        <v>32</v>
      </c>
      <c r="P14"/>
      <c r="Q14"/>
      <c r="R14"/>
    </row>
    <row r="15" spans="1:18" s="2" customFormat="1" ht="16.5" x14ac:dyDescent="0.3">
      <c r="A15" s="27">
        <v>14</v>
      </c>
      <c r="B15" s="28">
        <v>405</v>
      </c>
      <c r="C15" s="28">
        <v>4</v>
      </c>
      <c r="D15" s="28" t="s">
        <v>24</v>
      </c>
      <c r="E15" s="28">
        <v>400</v>
      </c>
      <c r="F15" s="28">
        <v>41</v>
      </c>
      <c r="G15" s="28">
        <f t="shared" si="8"/>
        <v>441</v>
      </c>
      <c r="H15" s="28">
        <f t="shared" si="1"/>
        <v>485.1</v>
      </c>
      <c r="I15" s="27">
        <v>3500</v>
      </c>
      <c r="J15" s="29">
        <f t="shared" si="2"/>
        <v>1543500</v>
      </c>
      <c r="K15" s="30">
        <f t="shared" si="3"/>
        <v>1574370</v>
      </c>
      <c r="L15" s="31">
        <f t="shared" si="4"/>
        <v>3500</v>
      </c>
      <c r="M15" s="32">
        <f t="shared" si="5"/>
        <v>1067220</v>
      </c>
      <c r="N15" s="9" t="s">
        <v>32</v>
      </c>
      <c r="P15"/>
      <c r="Q15"/>
      <c r="R15"/>
    </row>
    <row r="16" spans="1:18" s="2" customFormat="1" ht="16.5" x14ac:dyDescent="0.3">
      <c r="A16" s="27">
        <v>15</v>
      </c>
      <c r="B16" s="28">
        <v>406</v>
      </c>
      <c r="C16" s="28">
        <v>4</v>
      </c>
      <c r="D16" s="28" t="s">
        <v>24</v>
      </c>
      <c r="E16" s="28">
        <v>420</v>
      </c>
      <c r="F16" s="28">
        <v>29</v>
      </c>
      <c r="G16" s="28">
        <f t="shared" si="8"/>
        <v>449</v>
      </c>
      <c r="H16" s="28">
        <f t="shared" si="1"/>
        <v>493.90000000000003</v>
      </c>
      <c r="I16" s="27">
        <v>3500</v>
      </c>
      <c r="J16" s="29">
        <f t="shared" si="2"/>
        <v>1571500</v>
      </c>
      <c r="K16" s="30">
        <f t="shared" si="3"/>
        <v>1602930</v>
      </c>
      <c r="L16" s="31">
        <f t="shared" si="4"/>
        <v>3500</v>
      </c>
      <c r="M16" s="32">
        <f t="shared" si="5"/>
        <v>1086580</v>
      </c>
      <c r="N16" s="9" t="s">
        <v>32</v>
      </c>
      <c r="P16"/>
      <c r="Q16"/>
      <c r="R16"/>
    </row>
    <row r="17" spans="1:18" s="2" customFormat="1" ht="16.5" x14ac:dyDescent="0.3">
      <c r="A17" s="27">
        <v>16</v>
      </c>
      <c r="B17" s="28">
        <v>501</v>
      </c>
      <c r="C17" s="28">
        <v>5</v>
      </c>
      <c r="D17" s="28" t="s">
        <v>24</v>
      </c>
      <c r="E17" s="28">
        <v>420</v>
      </c>
      <c r="F17" s="28">
        <v>29</v>
      </c>
      <c r="G17" s="28">
        <f>E17+F17</f>
        <v>449</v>
      </c>
      <c r="H17" s="28">
        <f t="shared" si="1"/>
        <v>493.90000000000003</v>
      </c>
      <c r="I17" s="27">
        <v>3500</v>
      </c>
      <c r="J17" s="29">
        <f t="shared" si="2"/>
        <v>1571500</v>
      </c>
      <c r="K17" s="30">
        <f t="shared" si="3"/>
        <v>1602930</v>
      </c>
      <c r="L17" s="31">
        <f t="shared" si="4"/>
        <v>3500</v>
      </c>
      <c r="M17" s="32">
        <f t="shared" si="5"/>
        <v>1086580</v>
      </c>
      <c r="N17" s="9" t="s">
        <v>32</v>
      </c>
      <c r="P17"/>
      <c r="Q17"/>
      <c r="R17"/>
    </row>
    <row r="18" spans="1:18" s="2" customFormat="1" ht="16.5" x14ac:dyDescent="0.3">
      <c r="A18" s="27">
        <v>17</v>
      </c>
      <c r="B18" s="28">
        <v>502</v>
      </c>
      <c r="C18" s="28">
        <v>5</v>
      </c>
      <c r="D18" s="28" t="s">
        <v>24</v>
      </c>
      <c r="E18" s="28">
        <v>412</v>
      </c>
      <c r="F18" s="28">
        <v>41</v>
      </c>
      <c r="G18" s="28">
        <f t="shared" ref="G18:G21" si="9">E18+F18</f>
        <v>453</v>
      </c>
      <c r="H18" s="28">
        <f t="shared" si="1"/>
        <v>498.30000000000007</v>
      </c>
      <c r="I18" s="27">
        <v>3500</v>
      </c>
      <c r="J18" s="29">
        <f t="shared" si="2"/>
        <v>1585500</v>
      </c>
      <c r="K18" s="30">
        <f t="shared" si="3"/>
        <v>1617210</v>
      </c>
      <c r="L18" s="31">
        <f t="shared" si="4"/>
        <v>3500</v>
      </c>
      <c r="M18" s="32">
        <f t="shared" si="5"/>
        <v>1096260.0000000002</v>
      </c>
      <c r="N18" s="9" t="s">
        <v>32</v>
      </c>
      <c r="P18"/>
      <c r="Q18"/>
      <c r="R18"/>
    </row>
    <row r="19" spans="1:18" s="2" customFormat="1" ht="16.5" x14ac:dyDescent="0.3">
      <c r="A19" s="27">
        <v>18</v>
      </c>
      <c r="B19" s="28">
        <v>504</v>
      </c>
      <c r="C19" s="28">
        <v>5</v>
      </c>
      <c r="D19" s="28" t="s">
        <v>13</v>
      </c>
      <c r="E19" s="28">
        <v>577</v>
      </c>
      <c r="F19" s="28">
        <v>25</v>
      </c>
      <c r="G19" s="28">
        <f t="shared" si="9"/>
        <v>602</v>
      </c>
      <c r="H19" s="28">
        <f t="shared" si="1"/>
        <v>662.2</v>
      </c>
      <c r="I19" s="27">
        <v>3500</v>
      </c>
      <c r="J19" s="29">
        <f t="shared" si="2"/>
        <v>2107000</v>
      </c>
      <c r="K19" s="30">
        <f t="shared" si="3"/>
        <v>2149140</v>
      </c>
      <c r="L19" s="31">
        <f t="shared" si="4"/>
        <v>4500</v>
      </c>
      <c r="M19" s="32">
        <f t="shared" si="5"/>
        <v>1456840</v>
      </c>
      <c r="N19" s="9" t="s">
        <v>32</v>
      </c>
      <c r="P19"/>
      <c r="Q19"/>
      <c r="R19"/>
    </row>
    <row r="20" spans="1:18" s="2" customFormat="1" ht="16.5" x14ac:dyDescent="0.3">
      <c r="A20" s="27">
        <v>19</v>
      </c>
      <c r="B20" s="28">
        <v>505</v>
      </c>
      <c r="C20" s="28">
        <v>5</v>
      </c>
      <c r="D20" s="28" t="s">
        <v>24</v>
      </c>
      <c r="E20" s="28">
        <v>400</v>
      </c>
      <c r="F20" s="28">
        <v>41</v>
      </c>
      <c r="G20" s="28">
        <f t="shared" si="9"/>
        <v>441</v>
      </c>
      <c r="H20" s="28">
        <f t="shared" si="1"/>
        <v>485.1</v>
      </c>
      <c r="I20" s="27">
        <v>3500</v>
      </c>
      <c r="J20" s="29">
        <f t="shared" si="2"/>
        <v>1543500</v>
      </c>
      <c r="K20" s="30">
        <f t="shared" si="3"/>
        <v>1574370</v>
      </c>
      <c r="L20" s="31">
        <f t="shared" si="4"/>
        <v>3500</v>
      </c>
      <c r="M20" s="32">
        <f t="shared" si="5"/>
        <v>1067220</v>
      </c>
      <c r="N20" s="9" t="s">
        <v>32</v>
      </c>
      <c r="P20"/>
      <c r="Q20"/>
      <c r="R20"/>
    </row>
    <row r="21" spans="1:18" s="2" customFormat="1" ht="16.5" x14ac:dyDescent="0.3">
      <c r="A21" s="27">
        <v>20</v>
      </c>
      <c r="B21" s="28">
        <v>506</v>
      </c>
      <c r="C21" s="28">
        <v>5</v>
      </c>
      <c r="D21" s="28" t="s">
        <v>24</v>
      </c>
      <c r="E21" s="28">
        <v>420</v>
      </c>
      <c r="F21" s="28">
        <v>29</v>
      </c>
      <c r="G21" s="28">
        <f t="shared" si="9"/>
        <v>449</v>
      </c>
      <c r="H21" s="28">
        <f t="shared" si="1"/>
        <v>493.90000000000003</v>
      </c>
      <c r="I21" s="27">
        <v>3500</v>
      </c>
      <c r="J21" s="29">
        <f t="shared" si="2"/>
        <v>1571500</v>
      </c>
      <c r="K21" s="30">
        <f t="shared" si="3"/>
        <v>1602930</v>
      </c>
      <c r="L21" s="31">
        <f t="shared" si="4"/>
        <v>3500</v>
      </c>
      <c r="M21" s="32">
        <f t="shared" si="5"/>
        <v>1086580</v>
      </c>
      <c r="N21" s="9" t="s">
        <v>32</v>
      </c>
      <c r="P21"/>
      <c r="Q21"/>
      <c r="R21"/>
    </row>
    <row r="22" spans="1:18" s="2" customFormat="1" x14ac:dyDescent="0.25">
      <c r="A22" s="50" t="s">
        <v>3</v>
      </c>
      <c r="B22" s="51"/>
      <c r="C22" s="51"/>
      <c r="D22" s="52"/>
      <c r="E22" s="33">
        <f>SUM(E2:E21)</f>
        <v>9053</v>
      </c>
      <c r="F22" s="33">
        <f>SUM(F2:F21)</f>
        <v>668</v>
      </c>
      <c r="G22" s="33">
        <f>SUM(G2:G21)</f>
        <v>9721</v>
      </c>
      <c r="H22" s="34">
        <f>SUM(H2:H21)</f>
        <v>10693.1</v>
      </c>
      <c r="I22" s="34"/>
      <c r="J22" s="35">
        <f>SUM(J2:J21)</f>
        <v>34023500</v>
      </c>
      <c r="K22" s="35">
        <f>SUM(K2:K21)</f>
        <v>34703970</v>
      </c>
      <c r="L22" s="31"/>
      <c r="M22" s="36">
        <f>SUM(M2:M21)</f>
        <v>23524820</v>
      </c>
      <c r="N22"/>
      <c r="P22"/>
      <c r="Q22"/>
      <c r="R22"/>
    </row>
    <row r="23" spans="1:18" s="2" customFormat="1" x14ac:dyDescent="0.25">
      <c r="A23" s="37"/>
      <c r="B23" s="38"/>
      <c r="C23" s="39"/>
      <c r="D23" s="38"/>
      <c r="E23" s="38"/>
      <c r="F23" s="38"/>
      <c r="G23" s="38"/>
      <c r="H23" s="38"/>
      <c r="I23" s="37"/>
      <c r="J23" s="40"/>
      <c r="K23" s="40"/>
      <c r="L23" s="41"/>
      <c r="M23" s="42"/>
      <c r="N23"/>
      <c r="P23"/>
      <c r="Q23"/>
      <c r="R23"/>
    </row>
    <row r="24" spans="1:18" s="2" customFormat="1" x14ac:dyDescent="0.25">
      <c r="A24" s="37"/>
      <c r="B24" s="38"/>
      <c r="C24" s="39"/>
      <c r="D24" s="43"/>
      <c r="E24" s="43"/>
      <c r="F24" s="43"/>
      <c r="G24" s="43"/>
      <c r="H24" s="44"/>
      <c r="I24" s="37"/>
      <c r="J24" s="45"/>
      <c r="K24" s="45"/>
      <c r="L24" s="46"/>
      <c r="M24" s="47"/>
      <c r="N24"/>
      <c r="P24"/>
      <c r="Q24"/>
      <c r="R24"/>
    </row>
    <row r="25" spans="1:18" s="2" customFormat="1" ht="16.5" x14ac:dyDescent="0.3">
      <c r="A25" s="37"/>
      <c r="B25" s="38"/>
      <c r="C25" s="39"/>
      <c r="D25" s="48"/>
      <c r="E25" s="48"/>
      <c r="F25" s="48"/>
      <c r="G25" s="48"/>
      <c r="H25"/>
      <c r="I25"/>
      <c r="J25"/>
      <c r="K25"/>
      <c r="L25"/>
      <c r="M25"/>
      <c r="N25" s="3"/>
      <c r="P25"/>
      <c r="Q25"/>
      <c r="R25"/>
    </row>
    <row r="26" spans="1:18" s="2" customFormat="1" ht="16.5" x14ac:dyDescent="0.3">
      <c r="A26" s="37"/>
      <c r="B26" s="38"/>
      <c r="C26" s="39"/>
      <c r="D26" s="48"/>
      <c r="E26" s="48"/>
      <c r="F26" s="48"/>
      <c r="G26" s="48"/>
      <c r="H26"/>
      <c r="I26"/>
      <c r="J26"/>
      <c r="K26"/>
      <c r="L26"/>
      <c r="M26"/>
      <c r="N26" s="3"/>
      <c r="P26"/>
      <c r="Q26"/>
      <c r="R26"/>
    </row>
    <row r="27" spans="1:18" s="2" customFormat="1" ht="17.25" thickBot="1" x14ac:dyDescent="0.35">
      <c r="A27" s="37"/>
      <c r="B27" s="38"/>
      <c r="C27" s="39"/>
      <c r="D27" s="48"/>
      <c r="E27" s="48"/>
      <c r="F27" s="48"/>
      <c r="G27" s="48"/>
      <c r="H27"/>
      <c r="I27"/>
      <c r="J27"/>
      <c r="K27"/>
      <c r="L27"/>
      <c r="M27"/>
      <c r="N27" s="3"/>
      <c r="P27"/>
      <c r="Q27"/>
      <c r="R27"/>
    </row>
    <row r="28" spans="1:18" s="2" customFormat="1" ht="15.75" thickBot="1" x14ac:dyDescent="0.3">
      <c r="A28" s="37"/>
      <c r="B28" s="38"/>
      <c r="C28" s="39"/>
      <c r="D28" s="48"/>
      <c r="E28" s="48"/>
      <c r="F28" s="48"/>
      <c r="G28" s="48"/>
      <c r="I28"/>
      <c r="J28"/>
      <c r="K28"/>
      <c r="L28"/>
      <c r="M28" s="15"/>
      <c r="N28" s="5"/>
      <c r="P28"/>
      <c r="Q28"/>
      <c r="R28"/>
    </row>
    <row r="29" spans="1:18" s="2" customFormat="1" ht="15.75" thickBot="1" x14ac:dyDescent="0.3">
      <c r="A29" s="37"/>
      <c r="B29" s="38"/>
      <c r="C29" s="39"/>
      <c r="D29" s="48"/>
      <c r="E29" s="48"/>
      <c r="F29" s="48"/>
      <c r="G29" s="48"/>
      <c r="H29"/>
      <c r="I29"/>
      <c r="J29"/>
      <c r="K29"/>
      <c r="L29"/>
      <c r="M29"/>
      <c r="N29" s="5"/>
      <c r="P29"/>
      <c r="Q29"/>
      <c r="R29"/>
    </row>
    <row r="30" spans="1:18" s="2" customFormat="1" ht="15.75" thickBot="1" x14ac:dyDescent="0.3">
      <c r="A30" s="37"/>
      <c r="B30" s="38"/>
      <c r="C30" s="39"/>
      <c r="D30" s="48"/>
      <c r="E30" s="48"/>
      <c r="F30" s="48"/>
      <c r="G30" s="48"/>
      <c r="H30"/>
      <c r="I30"/>
      <c r="J30"/>
      <c r="K30"/>
      <c r="L30"/>
      <c r="M30"/>
      <c r="N30" s="5"/>
      <c r="P30"/>
      <c r="Q30"/>
      <c r="R30"/>
    </row>
    <row r="31" spans="1:18" s="2" customFormat="1" ht="15.75" thickBot="1" x14ac:dyDescent="0.3">
      <c r="A31" s="37"/>
      <c r="B31" s="38"/>
      <c r="C31" s="39"/>
      <c r="D31" s="48"/>
      <c r="E31" s="48"/>
      <c r="F31" s="48"/>
      <c r="G31" s="48"/>
      <c r="H31"/>
      <c r="I31"/>
      <c r="J31"/>
      <c r="K31"/>
      <c r="L31"/>
      <c r="M31"/>
      <c r="N31" s="5"/>
      <c r="P31"/>
      <c r="Q31"/>
      <c r="R31"/>
    </row>
    <row r="32" spans="1:18" s="2" customFormat="1" ht="15.75" thickBot="1" x14ac:dyDescent="0.3">
      <c r="A32" s="37"/>
      <c r="B32" s="38"/>
      <c r="C32" s="39"/>
      <c r="D32" s="48"/>
      <c r="E32" s="48"/>
      <c r="F32" s="48"/>
      <c r="G32" s="48"/>
      <c r="H32"/>
      <c r="I32"/>
      <c r="J32"/>
      <c r="K32"/>
      <c r="L32"/>
      <c r="M32"/>
      <c r="N32" s="5"/>
      <c r="P32"/>
      <c r="Q32"/>
      <c r="R32"/>
    </row>
    <row r="33" spans="1:18" s="2" customFormat="1" ht="15.75" thickBot="1" x14ac:dyDescent="0.3">
      <c r="A33" s="37"/>
      <c r="B33" s="38"/>
      <c r="C33" s="39"/>
      <c r="D33" s="48"/>
      <c r="E33" s="48"/>
      <c r="F33" s="48"/>
      <c r="G33" s="48"/>
      <c r="H33"/>
      <c r="I33"/>
      <c r="J33"/>
      <c r="K33"/>
      <c r="L33"/>
      <c r="M33"/>
      <c r="N33" s="5"/>
      <c r="P33"/>
      <c r="Q33"/>
      <c r="R33"/>
    </row>
    <row r="34" spans="1:18" s="2" customFormat="1" ht="15.75" thickBot="1" x14ac:dyDescent="0.3">
      <c r="A34" s="37"/>
      <c r="B34" s="38"/>
      <c r="C34" s="39"/>
      <c r="D34" s="48"/>
      <c r="E34" s="48"/>
      <c r="F34" s="48"/>
      <c r="G34" s="48"/>
      <c r="H34"/>
      <c r="I34"/>
      <c r="J34"/>
      <c r="K34"/>
      <c r="L34"/>
      <c r="M34"/>
      <c r="N34" s="5"/>
      <c r="P34"/>
      <c r="Q34"/>
      <c r="R34"/>
    </row>
    <row r="35" spans="1:18" s="2" customFormat="1" ht="15.75" thickBot="1" x14ac:dyDescent="0.3">
      <c r="A35" s="37"/>
      <c r="B35" s="38"/>
      <c r="C35" s="39"/>
      <c r="D35" s="48"/>
      <c r="E35" s="48"/>
      <c r="F35" s="48"/>
      <c r="G35" s="48"/>
      <c r="H35"/>
      <c r="I35"/>
      <c r="J35"/>
      <c r="K35"/>
      <c r="L35"/>
      <c r="M35"/>
      <c r="N35" s="5"/>
      <c r="P35"/>
      <c r="Q35"/>
      <c r="R35"/>
    </row>
    <row r="36" spans="1:18" s="2" customFormat="1" ht="15.75" thickBot="1" x14ac:dyDescent="0.3">
      <c r="A36" s="37"/>
      <c r="B36" s="38"/>
      <c r="C36" s="39"/>
      <c r="D36" s="48"/>
      <c r="E36" s="48"/>
      <c r="F36" s="48"/>
      <c r="G36" s="48"/>
      <c r="H36"/>
      <c r="I36"/>
      <c r="J36"/>
      <c r="K36"/>
      <c r="L36"/>
      <c r="M36"/>
      <c r="N36" s="5"/>
      <c r="P36"/>
      <c r="Q36"/>
      <c r="R36"/>
    </row>
    <row r="37" spans="1:18" s="2" customFormat="1" ht="15.75" thickBot="1" x14ac:dyDescent="0.3">
      <c r="A37" s="37"/>
      <c r="B37" s="38"/>
      <c r="C37" s="39"/>
      <c r="D37" s="48"/>
      <c r="E37" s="48"/>
      <c r="F37" s="48"/>
      <c r="G37" s="48"/>
      <c r="H37"/>
      <c r="I37"/>
      <c r="J37"/>
      <c r="K37"/>
      <c r="L37"/>
      <c r="M37"/>
      <c r="N37" s="5"/>
      <c r="P37"/>
      <c r="Q37"/>
      <c r="R37"/>
    </row>
    <row r="38" spans="1:18" s="2" customFormat="1" ht="15.75" thickBot="1" x14ac:dyDescent="0.3">
      <c r="A38" s="37"/>
      <c r="B38" s="38"/>
      <c r="C38" s="39"/>
      <c r="D38" s="48"/>
      <c r="E38" s="48"/>
      <c r="F38" s="48"/>
      <c r="G38" s="48"/>
      <c r="H38"/>
      <c r="I38"/>
      <c r="J38"/>
      <c r="K38"/>
      <c r="L38"/>
      <c r="M38"/>
      <c r="N38" s="5"/>
      <c r="P38"/>
      <c r="Q38"/>
      <c r="R38"/>
    </row>
    <row r="39" spans="1:18" s="2" customFormat="1" ht="16.5" x14ac:dyDescent="0.3">
      <c r="A39" s="37"/>
      <c r="B39" s="38"/>
      <c r="C39" s="39"/>
      <c r="D39" s="48"/>
      <c r="E39" s="48"/>
      <c r="F39" s="48"/>
      <c r="G39" s="48"/>
      <c r="H39"/>
      <c r="I39"/>
      <c r="J39"/>
      <c r="K39"/>
      <c r="L39"/>
      <c r="M39"/>
      <c r="N39" s="3"/>
      <c r="P39"/>
      <c r="Q39"/>
      <c r="R39"/>
    </row>
    <row r="40" spans="1:18" s="2" customFormat="1" ht="16.5" x14ac:dyDescent="0.3">
      <c r="A40" s="37"/>
      <c r="B40" s="38"/>
      <c r="C40" s="39"/>
      <c r="D40" s="48"/>
      <c r="E40" s="48"/>
      <c r="F40" s="48"/>
      <c r="G40" s="48"/>
      <c r="H40"/>
      <c r="I40"/>
      <c r="J40"/>
      <c r="K40"/>
      <c r="L40"/>
      <c r="M40"/>
      <c r="N40" s="3"/>
      <c r="P40"/>
      <c r="Q40"/>
      <c r="R40"/>
    </row>
    <row r="41" spans="1:18" s="2" customFormat="1" ht="16.5" x14ac:dyDescent="0.3">
      <c r="A41" s="37"/>
      <c r="B41" s="38"/>
      <c r="C41" s="39"/>
      <c r="D41" s="48"/>
      <c r="E41" s="48"/>
      <c r="F41" s="48"/>
      <c r="G41" s="48"/>
      <c r="H41"/>
      <c r="I41"/>
      <c r="J41"/>
      <c r="K41"/>
      <c r="L41"/>
      <c r="M41"/>
      <c r="N41" s="3"/>
      <c r="P41"/>
      <c r="Q41"/>
      <c r="R41"/>
    </row>
    <row r="42" spans="1:18" s="2" customFormat="1" ht="16.5" x14ac:dyDescent="0.3">
      <c r="A42" s="37"/>
      <c r="B42" s="38"/>
      <c r="C42" s="39"/>
      <c r="D42" s="48"/>
      <c r="E42" s="48"/>
      <c r="F42" s="48"/>
      <c r="G42" s="48"/>
      <c r="H42"/>
      <c r="I42"/>
      <c r="J42"/>
      <c r="K42"/>
      <c r="L42"/>
      <c r="M42"/>
      <c r="N42" s="3"/>
      <c r="P42"/>
      <c r="Q42"/>
      <c r="R42"/>
    </row>
    <row r="43" spans="1:18" s="2" customFormat="1" ht="16.5" x14ac:dyDescent="0.3">
      <c r="A43" s="37"/>
      <c r="B43" s="38"/>
      <c r="C43" s="39"/>
      <c r="D43" s="48"/>
      <c r="E43" s="48"/>
      <c r="F43" s="48"/>
      <c r="G43" s="48"/>
      <c r="H43"/>
      <c r="I43"/>
      <c r="J43"/>
      <c r="K43"/>
      <c r="L43"/>
      <c r="M43"/>
      <c r="N43" s="3"/>
      <c r="P43"/>
      <c r="Q43"/>
      <c r="R43"/>
    </row>
    <row r="44" spans="1:18" s="2" customFormat="1" ht="16.5" x14ac:dyDescent="0.3">
      <c r="A44" s="37"/>
      <c r="B44" s="38"/>
      <c r="C44" s="39"/>
      <c r="D44" s="48"/>
      <c r="E44" s="48"/>
      <c r="F44" s="48"/>
      <c r="G44" s="48"/>
      <c r="H44"/>
      <c r="I44"/>
      <c r="J44"/>
      <c r="K44"/>
      <c r="L44"/>
      <c r="M44"/>
      <c r="N44" s="3"/>
      <c r="P44"/>
      <c r="Q44"/>
      <c r="R44"/>
    </row>
    <row r="45" spans="1:18" s="2" customFormat="1" ht="16.5" x14ac:dyDescent="0.3">
      <c r="A45" s="37"/>
      <c r="B45" s="38"/>
      <c r="C45" s="39"/>
      <c r="D45" s="48"/>
      <c r="E45" s="48"/>
      <c r="F45" s="48"/>
      <c r="G45" s="48"/>
      <c r="H45"/>
      <c r="I45"/>
      <c r="J45"/>
      <c r="K45"/>
      <c r="L45"/>
      <c r="M45"/>
      <c r="N45" s="3"/>
      <c r="P45"/>
      <c r="Q45"/>
      <c r="R45"/>
    </row>
    <row r="46" spans="1:18" s="2" customFormat="1" ht="16.5" x14ac:dyDescent="0.3">
      <c r="A46" s="37"/>
      <c r="B46" s="38"/>
      <c r="C46" s="39"/>
      <c r="D46" s="48"/>
      <c r="E46" s="48"/>
      <c r="F46" s="48"/>
      <c r="G46" s="48"/>
      <c r="H46"/>
      <c r="I46"/>
      <c r="J46"/>
      <c r="K46"/>
      <c r="L46"/>
      <c r="M46"/>
      <c r="N46" s="3"/>
      <c r="P46"/>
      <c r="Q46"/>
      <c r="R46"/>
    </row>
    <row r="47" spans="1:18" s="2" customFormat="1" ht="16.5" x14ac:dyDescent="0.3">
      <c r="A47" s="37"/>
      <c r="B47" s="38"/>
      <c r="C47" s="39"/>
      <c r="D47" s="48"/>
      <c r="E47" s="48"/>
      <c r="F47" s="48"/>
      <c r="G47" s="48"/>
      <c r="H47"/>
      <c r="I47"/>
      <c r="J47"/>
      <c r="K47"/>
      <c r="L47"/>
      <c r="M47"/>
      <c r="N47" s="3"/>
      <c r="P47"/>
      <c r="Q47"/>
      <c r="R47"/>
    </row>
    <row r="48" spans="1:18" s="2" customFormat="1" ht="16.5" x14ac:dyDescent="0.3">
      <c r="A48" s="37"/>
      <c r="B48" s="38"/>
      <c r="C48" s="39"/>
      <c r="D48" s="48"/>
      <c r="E48" s="48"/>
      <c r="F48" s="48"/>
      <c r="G48" s="48"/>
      <c r="H48"/>
      <c r="I48"/>
      <c r="J48"/>
      <c r="K48"/>
      <c r="L48"/>
      <c r="M48"/>
      <c r="N48" s="3"/>
      <c r="P48"/>
      <c r="Q48"/>
      <c r="R48"/>
    </row>
    <row r="49" spans="1:18" s="2" customFormat="1" ht="16.5" x14ac:dyDescent="0.3">
      <c r="A49" s="37"/>
      <c r="B49" s="38"/>
      <c r="C49" s="39"/>
      <c r="D49" s="48"/>
      <c r="E49" s="48"/>
      <c r="F49" s="48"/>
      <c r="G49" s="48"/>
      <c r="H49"/>
      <c r="I49"/>
      <c r="J49"/>
      <c r="K49"/>
      <c r="L49"/>
      <c r="M49"/>
      <c r="N49" s="3"/>
      <c r="P49"/>
      <c r="Q49"/>
      <c r="R49"/>
    </row>
    <row r="50" spans="1:18" s="2" customFormat="1" ht="16.5" x14ac:dyDescent="0.3">
      <c r="A50" s="37"/>
      <c r="B50" s="38"/>
      <c r="C50" s="39"/>
      <c r="D50" s="48"/>
      <c r="E50" s="48"/>
      <c r="F50" s="48"/>
      <c r="G50" s="48"/>
      <c r="H50"/>
      <c r="I50"/>
      <c r="J50"/>
      <c r="K50"/>
      <c r="L50"/>
      <c r="M50"/>
      <c r="N50" s="3"/>
      <c r="P50"/>
      <c r="Q50"/>
      <c r="R50"/>
    </row>
    <row r="51" spans="1:18" s="2" customFormat="1" ht="16.5" x14ac:dyDescent="0.3">
      <c r="A51" s="37"/>
      <c r="B51" s="38"/>
      <c r="C51" s="39"/>
      <c r="D51" s="48"/>
      <c r="E51" s="48"/>
      <c r="F51" s="48"/>
      <c r="G51" s="48"/>
      <c r="H51"/>
      <c r="I51"/>
      <c r="J51"/>
      <c r="K51"/>
      <c r="L51"/>
      <c r="M51"/>
      <c r="N51" s="3"/>
      <c r="P51"/>
      <c r="Q51"/>
      <c r="R51"/>
    </row>
    <row r="52" spans="1:18" s="2" customFormat="1" ht="16.5" x14ac:dyDescent="0.3">
      <c r="A52" s="37"/>
      <c r="B52" s="38"/>
      <c r="C52" s="39"/>
      <c r="D52" s="48"/>
      <c r="E52" s="48"/>
      <c r="F52" s="48"/>
      <c r="G52" s="48"/>
      <c r="H52"/>
      <c r="I52"/>
      <c r="J52"/>
      <c r="K52"/>
      <c r="L52"/>
      <c r="M52"/>
      <c r="N52" s="3"/>
      <c r="P52"/>
      <c r="Q52"/>
      <c r="R52"/>
    </row>
    <row r="53" spans="1:18" s="2" customFormat="1" ht="16.5" x14ac:dyDescent="0.3">
      <c r="A53" s="37"/>
      <c r="B53" s="38"/>
      <c r="C53" s="39"/>
      <c r="D53" s="48"/>
      <c r="E53" s="48"/>
      <c r="F53" s="48"/>
      <c r="G53" s="48"/>
      <c r="H53"/>
      <c r="I53"/>
      <c r="J53"/>
      <c r="K53"/>
      <c r="L53"/>
      <c r="M53"/>
      <c r="N53" s="3"/>
      <c r="P53"/>
      <c r="Q53"/>
      <c r="R53"/>
    </row>
    <row r="54" spans="1:18" s="2" customFormat="1" ht="16.5" x14ac:dyDescent="0.3">
      <c r="A54" s="37"/>
      <c r="B54" s="38"/>
      <c r="C54" s="39"/>
      <c r="D54" s="48"/>
      <c r="E54" s="48"/>
      <c r="F54" s="48"/>
      <c r="G54" s="48"/>
      <c r="H54"/>
      <c r="I54"/>
      <c r="J54"/>
      <c r="K54"/>
      <c r="L54"/>
      <c r="M54"/>
      <c r="N54" s="3"/>
      <c r="P54"/>
      <c r="Q54"/>
      <c r="R54"/>
    </row>
    <row r="55" spans="1:18" s="2" customFormat="1" ht="16.5" x14ac:dyDescent="0.3">
      <c r="A55" s="37"/>
      <c r="B55" s="38"/>
      <c r="C55" s="39"/>
      <c r="D55" s="48"/>
      <c r="E55" s="48"/>
      <c r="F55" s="48"/>
      <c r="G55" s="48"/>
      <c r="H55"/>
      <c r="I55"/>
      <c r="J55"/>
      <c r="K55"/>
      <c r="L55"/>
      <c r="M55"/>
      <c r="N55" s="3"/>
      <c r="P55"/>
      <c r="Q55"/>
      <c r="R55"/>
    </row>
    <row r="56" spans="1:18" s="2" customFormat="1" x14ac:dyDescent="0.25">
      <c r="A56" s="43"/>
      <c r="B56" s="38"/>
      <c r="C56" s="39"/>
      <c r="D56" s="48"/>
      <c r="E56" s="48"/>
      <c r="F56" s="48"/>
      <c r="G56" s="48"/>
      <c r="H56"/>
      <c r="I56"/>
      <c r="J56"/>
      <c r="K56"/>
      <c r="L56"/>
      <c r="M56"/>
      <c r="N56"/>
      <c r="P56"/>
      <c r="Q56"/>
      <c r="R56"/>
    </row>
    <row r="57" spans="1:18" s="2" customFormat="1" x14ac:dyDescent="0.25">
      <c r="A57" s="48"/>
      <c r="B57" s="38"/>
      <c r="C57" s="39"/>
      <c r="D57" s="48"/>
      <c r="E57" s="48"/>
      <c r="F57" s="48"/>
      <c r="G57" s="48"/>
      <c r="H57"/>
      <c r="I57"/>
      <c r="J57"/>
      <c r="K57"/>
      <c r="L57"/>
      <c r="M57"/>
      <c r="N57"/>
      <c r="P57"/>
      <c r="Q57"/>
      <c r="R57"/>
    </row>
    <row r="58" spans="1:18" s="2" customFormat="1" x14ac:dyDescent="0.25">
      <c r="A58" s="48"/>
      <c r="B58" s="38"/>
      <c r="C58" s="39"/>
      <c r="D58" s="48"/>
      <c r="E58" s="48"/>
      <c r="F58" s="48"/>
      <c r="G58" s="48"/>
      <c r="H58"/>
      <c r="I58"/>
      <c r="J58"/>
      <c r="K58"/>
      <c r="L58"/>
      <c r="M58"/>
      <c r="N58"/>
      <c r="P58"/>
      <c r="Q58"/>
      <c r="R58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207A-FE00-4292-9A9B-10F8BBEAFDB9}">
  <dimension ref="A1:R48"/>
  <sheetViews>
    <sheetView zoomScale="145" zoomScaleNormal="145" workbookViewId="0">
      <selection activeCell="G12" sqref="G12:H12"/>
    </sheetView>
  </sheetViews>
  <sheetFormatPr defaultRowHeight="15" x14ac:dyDescent="0.25"/>
  <cols>
    <col min="1" max="1" width="4" style="48" customWidth="1"/>
    <col min="2" max="2" width="5.140625" style="48" customWidth="1"/>
    <col min="3" max="3" width="4.85546875" style="49" customWidth="1"/>
    <col min="4" max="4" width="5.85546875" style="48" customWidth="1"/>
    <col min="5" max="7" width="6.140625" style="48" customWidth="1"/>
    <col min="8" max="8" width="6" customWidth="1"/>
    <col min="9" max="9" width="6.5703125" customWidth="1"/>
    <col min="10" max="10" width="12.7109375" customWidth="1"/>
    <col min="11" max="11" width="13.5703125" customWidth="1"/>
    <col min="12" max="12" width="7.7109375" customWidth="1"/>
    <col min="13" max="13" width="10.7109375" customWidth="1"/>
    <col min="14" max="14" width="9.7109375" bestFit="1" customWidth="1"/>
    <col min="15" max="15" width="12" style="2" bestFit="1" customWidth="1"/>
    <col min="16" max="16" width="16.140625" customWidth="1"/>
  </cols>
  <sheetData>
    <row r="1" spans="1:18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8" ht="16.5" x14ac:dyDescent="0.3">
      <c r="A2" s="27">
        <v>1</v>
      </c>
      <c r="B2" s="28">
        <v>101</v>
      </c>
      <c r="C2" s="28">
        <v>1</v>
      </c>
      <c r="D2" s="28" t="s">
        <v>24</v>
      </c>
      <c r="E2" s="28">
        <v>420</v>
      </c>
      <c r="F2" s="28">
        <v>29</v>
      </c>
      <c r="G2" s="28">
        <f>E2+F2</f>
        <v>449</v>
      </c>
      <c r="H2" s="28">
        <f>G2*1.1</f>
        <v>493.90000000000003</v>
      </c>
      <c r="I2" s="27">
        <v>3500</v>
      </c>
      <c r="J2" s="29">
        <v>0</v>
      </c>
      <c r="K2" s="30">
        <f>J2*1.02</f>
        <v>0</v>
      </c>
      <c r="L2" s="31">
        <f t="shared" ref="L2:L11" si="0">MROUND((K2*0.025/12),500)</f>
        <v>0</v>
      </c>
      <c r="M2" s="32">
        <f>H2*2200</f>
        <v>1086580</v>
      </c>
      <c r="N2" s="9" t="s">
        <v>33</v>
      </c>
      <c r="O2" s="7"/>
      <c r="P2" s="15"/>
    </row>
    <row r="3" spans="1:18" ht="16.5" x14ac:dyDescent="0.3">
      <c r="A3" s="27">
        <v>2</v>
      </c>
      <c r="B3" s="28">
        <v>102</v>
      </c>
      <c r="C3" s="28">
        <v>1</v>
      </c>
      <c r="D3" s="28" t="s">
        <v>24</v>
      </c>
      <c r="E3" s="28">
        <v>412</v>
      </c>
      <c r="F3" s="28">
        <v>41</v>
      </c>
      <c r="G3" s="28">
        <f t="shared" ref="G3:G4" si="1">E3+F3</f>
        <v>453</v>
      </c>
      <c r="H3" s="28">
        <f t="shared" ref="H3:H11" si="2">G3*1.1</f>
        <v>498.30000000000007</v>
      </c>
      <c r="I3" s="27">
        <v>3500</v>
      </c>
      <c r="J3" s="29">
        <v>0</v>
      </c>
      <c r="K3" s="30">
        <f t="shared" ref="K3:K11" si="3">J3*1.02</f>
        <v>0</v>
      </c>
      <c r="L3" s="31">
        <f t="shared" si="0"/>
        <v>0</v>
      </c>
      <c r="M3" s="32">
        <f t="shared" ref="M3:M11" si="4">H3*2200</f>
        <v>1096260.0000000002</v>
      </c>
      <c r="N3" s="9" t="s">
        <v>33</v>
      </c>
    </row>
    <row r="4" spans="1:18" ht="16.5" x14ac:dyDescent="0.3">
      <c r="A4" s="27">
        <v>3</v>
      </c>
      <c r="B4" s="28">
        <v>103</v>
      </c>
      <c r="C4" s="28">
        <v>1</v>
      </c>
      <c r="D4" s="28" t="s">
        <v>13</v>
      </c>
      <c r="E4" s="28">
        <v>577</v>
      </c>
      <c r="F4" s="28">
        <v>25</v>
      </c>
      <c r="G4" s="28">
        <f t="shared" si="1"/>
        <v>602</v>
      </c>
      <c r="H4" s="28">
        <f t="shared" si="2"/>
        <v>662.2</v>
      </c>
      <c r="I4" s="27">
        <v>3500</v>
      </c>
      <c r="J4" s="29">
        <v>0</v>
      </c>
      <c r="K4" s="30">
        <f t="shared" si="3"/>
        <v>0</v>
      </c>
      <c r="L4" s="31">
        <f t="shared" si="0"/>
        <v>0</v>
      </c>
      <c r="M4" s="32">
        <f t="shared" si="4"/>
        <v>1456840</v>
      </c>
      <c r="N4" s="9" t="s">
        <v>33</v>
      </c>
    </row>
    <row r="5" spans="1:18" ht="16.5" x14ac:dyDescent="0.3">
      <c r="A5" s="27">
        <v>4</v>
      </c>
      <c r="B5" s="28">
        <v>201</v>
      </c>
      <c r="C5" s="28">
        <v>2</v>
      </c>
      <c r="D5" s="28" t="s">
        <v>24</v>
      </c>
      <c r="E5" s="28">
        <v>420</v>
      </c>
      <c r="F5" s="28">
        <v>29</v>
      </c>
      <c r="G5" s="28">
        <f>E5+F5</f>
        <v>449</v>
      </c>
      <c r="H5" s="28">
        <f t="shared" si="2"/>
        <v>493.90000000000003</v>
      </c>
      <c r="I5" s="27">
        <v>3500</v>
      </c>
      <c r="J5" s="29">
        <v>0</v>
      </c>
      <c r="K5" s="30">
        <f t="shared" si="3"/>
        <v>0</v>
      </c>
      <c r="L5" s="31">
        <f t="shared" si="0"/>
        <v>0</v>
      </c>
      <c r="M5" s="32">
        <f t="shared" si="4"/>
        <v>1086580</v>
      </c>
      <c r="N5" s="9" t="s">
        <v>33</v>
      </c>
    </row>
    <row r="6" spans="1:18" ht="16.5" x14ac:dyDescent="0.3">
      <c r="A6" s="27">
        <v>5</v>
      </c>
      <c r="B6" s="28">
        <v>203</v>
      </c>
      <c r="C6" s="28">
        <v>2</v>
      </c>
      <c r="D6" s="28" t="s">
        <v>13</v>
      </c>
      <c r="E6" s="28">
        <v>577</v>
      </c>
      <c r="F6" s="28">
        <v>25</v>
      </c>
      <c r="G6" s="28">
        <f t="shared" ref="G6" si="5">E6+F6</f>
        <v>602</v>
      </c>
      <c r="H6" s="28">
        <f t="shared" si="2"/>
        <v>662.2</v>
      </c>
      <c r="I6" s="27">
        <v>3500</v>
      </c>
      <c r="J6" s="29">
        <v>0</v>
      </c>
      <c r="K6" s="30">
        <f t="shared" si="3"/>
        <v>0</v>
      </c>
      <c r="L6" s="31">
        <f t="shared" si="0"/>
        <v>0</v>
      </c>
      <c r="M6" s="32">
        <f t="shared" si="4"/>
        <v>1456840</v>
      </c>
      <c r="N6" s="9" t="s">
        <v>33</v>
      </c>
    </row>
    <row r="7" spans="1:18" s="2" customFormat="1" ht="16.5" x14ac:dyDescent="0.3">
      <c r="A7" s="27">
        <v>6</v>
      </c>
      <c r="B7" s="28">
        <v>301</v>
      </c>
      <c r="C7" s="28">
        <v>3</v>
      </c>
      <c r="D7" s="28" t="s">
        <v>24</v>
      </c>
      <c r="E7" s="28">
        <v>420</v>
      </c>
      <c r="F7" s="28">
        <v>29</v>
      </c>
      <c r="G7" s="28">
        <f>E7+F7</f>
        <v>449</v>
      </c>
      <c r="H7" s="28">
        <f t="shared" si="2"/>
        <v>493.90000000000003</v>
      </c>
      <c r="I7" s="27">
        <v>3500</v>
      </c>
      <c r="J7" s="29">
        <v>0</v>
      </c>
      <c r="K7" s="30">
        <f t="shared" si="3"/>
        <v>0</v>
      </c>
      <c r="L7" s="31">
        <f t="shared" si="0"/>
        <v>0</v>
      </c>
      <c r="M7" s="32">
        <f t="shared" si="4"/>
        <v>1086580</v>
      </c>
      <c r="N7" s="9" t="s">
        <v>33</v>
      </c>
      <c r="P7"/>
      <c r="Q7"/>
      <c r="R7"/>
    </row>
    <row r="8" spans="1:18" s="2" customFormat="1" ht="16.5" x14ac:dyDescent="0.3">
      <c r="A8" s="27">
        <v>7</v>
      </c>
      <c r="B8" s="28">
        <v>303</v>
      </c>
      <c r="C8" s="28">
        <v>3</v>
      </c>
      <c r="D8" s="28" t="s">
        <v>13</v>
      </c>
      <c r="E8" s="28">
        <v>577</v>
      </c>
      <c r="F8" s="28">
        <v>25</v>
      </c>
      <c r="G8" s="28">
        <f t="shared" ref="G8" si="6">E8+F8</f>
        <v>602</v>
      </c>
      <c r="H8" s="28">
        <f t="shared" si="2"/>
        <v>662.2</v>
      </c>
      <c r="I8" s="27">
        <v>3500</v>
      </c>
      <c r="J8" s="29">
        <v>0</v>
      </c>
      <c r="K8" s="30">
        <f t="shared" si="3"/>
        <v>0</v>
      </c>
      <c r="L8" s="31">
        <f t="shared" si="0"/>
        <v>0</v>
      </c>
      <c r="M8" s="32">
        <f t="shared" si="4"/>
        <v>1456840</v>
      </c>
      <c r="N8" s="9" t="s">
        <v>33</v>
      </c>
      <c r="P8"/>
      <c r="Q8"/>
      <c r="R8"/>
    </row>
    <row r="9" spans="1:18" s="2" customFormat="1" ht="16.5" x14ac:dyDescent="0.3">
      <c r="A9" s="27">
        <v>8</v>
      </c>
      <c r="B9" s="28">
        <v>401</v>
      </c>
      <c r="C9" s="28">
        <v>4</v>
      </c>
      <c r="D9" s="28" t="s">
        <v>24</v>
      </c>
      <c r="E9" s="28">
        <v>420</v>
      </c>
      <c r="F9" s="28">
        <v>29</v>
      </c>
      <c r="G9" s="28">
        <f>E9+F9</f>
        <v>449</v>
      </c>
      <c r="H9" s="28">
        <f t="shared" si="2"/>
        <v>493.90000000000003</v>
      </c>
      <c r="I9" s="27">
        <v>3500</v>
      </c>
      <c r="J9" s="29">
        <v>0</v>
      </c>
      <c r="K9" s="30">
        <f t="shared" si="3"/>
        <v>0</v>
      </c>
      <c r="L9" s="31">
        <f t="shared" si="0"/>
        <v>0</v>
      </c>
      <c r="M9" s="32">
        <f t="shared" si="4"/>
        <v>1086580</v>
      </c>
      <c r="N9" s="9" t="s">
        <v>33</v>
      </c>
      <c r="P9"/>
      <c r="Q9"/>
      <c r="R9"/>
    </row>
    <row r="10" spans="1:18" s="2" customFormat="1" ht="16.5" x14ac:dyDescent="0.3">
      <c r="A10" s="27">
        <v>9</v>
      </c>
      <c r="B10" s="28">
        <v>403</v>
      </c>
      <c r="C10" s="28">
        <v>4</v>
      </c>
      <c r="D10" s="28" t="s">
        <v>13</v>
      </c>
      <c r="E10" s="28">
        <v>577</v>
      </c>
      <c r="F10" s="28">
        <v>25</v>
      </c>
      <c r="G10" s="28">
        <f t="shared" ref="G10" si="7">E10+F10</f>
        <v>602</v>
      </c>
      <c r="H10" s="28">
        <f t="shared" si="2"/>
        <v>662.2</v>
      </c>
      <c r="I10" s="27">
        <v>3500</v>
      </c>
      <c r="J10" s="29">
        <v>0</v>
      </c>
      <c r="K10" s="30">
        <f t="shared" si="3"/>
        <v>0</v>
      </c>
      <c r="L10" s="31">
        <f t="shared" si="0"/>
        <v>0</v>
      </c>
      <c r="M10" s="32">
        <f t="shared" si="4"/>
        <v>1456840</v>
      </c>
      <c r="N10" s="9" t="s">
        <v>33</v>
      </c>
      <c r="P10"/>
      <c r="Q10"/>
      <c r="R10"/>
    </row>
    <row r="11" spans="1:18" s="2" customFormat="1" ht="16.5" x14ac:dyDescent="0.3">
      <c r="A11" s="27">
        <v>10</v>
      </c>
      <c r="B11" s="28">
        <v>503</v>
      </c>
      <c r="C11" s="28">
        <v>5</v>
      </c>
      <c r="D11" s="28" t="s">
        <v>13</v>
      </c>
      <c r="E11" s="28">
        <v>577</v>
      </c>
      <c r="F11" s="28">
        <v>25</v>
      </c>
      <c r="G11" s="28">
        <f t="shared" ref="G11" si="8">E11+F11</f>
        <v>602</v>
      </c>
      <c r="H11" s="28">
        <f t="shared" si="2"/>
        <v>662.2</v>
      </c>
      <c r="I11" s="27">
        <v>3500</v>
      </c>
      <c r="J11" s="29">
        <v>0</v>
      </c>
      <c r="K11" s="30">
        <f t="shared" si="3"/>
        <v>0</v>
      </c>
      <c r="L11" s="31">
        <f t="shared" si="0"/>
        <v>0</v>
      </c>
      <c r="M11" s="32">
        <f t="shared" si="4"/>
        <v>1456840</v>
      </c>
      <c r="N11" s="9" t="s">
        <v>33</v>
      </c>
      <c r="P11"/>
      <c r="Q11"/>
      <c r="R11"/>
    </row>
    <row r="12" spans="1:18" s="2" customFormat="1" x14ac:dyDescent="0.25">
      <c r="A12" s="50" t="s">
        <v>3</v>
      </c>
      <c r="B12" s="51"/>
      <c r="C12" s="51"/>
      <c r="D12" s="52"/>
      <c r="E12" s="33">
        <f>SUM(E2:E11)</f>
        <v>4977</v>
      </c>
      <c r="F12" s="33">
        <f>SUM(F2:F11)</f>
        <v>282</v>
      </c>
      <c r="G12" s="33">
        <f>SUM(G2:G11)</f>
        <v>5259</v>
      </c>
      <c r="H12" s="34">
        <f>SUM(H2:H11)</f>
        <v>5784.9</v>
      </c>
      <c r="I12" s="34"/>
      <c r="J12" s="35">
        <f>SUM(J2:J11)</f>
        <v>0</v>
      </c>
      <c r="K12" s="35">
        <f>SUM(K2:K11)</f>
        <v>0</v>
      </c>
      <c r="L12" s="31"/>
      <c r="M12" s="36">
        <f>SUM(M2:M11)</f>
        <v>12726780</v>
      </c>
      <c r="N12"/>
      <c r="P12"/>
      <c r="Q12"/>
      <c r="R12"/>
    </row>
    <row r="13" spans="1:18" s="2" customFormat="1" x14ac:dyDescent="0.25">
      <c r="A13" s="37"/>
      <c r="B13" s="38"/>
      <c r="C13" s="39"/>
      <c r="D13" s="38"/>
      <c r="E13" s="38"/>
      <c r="F13" s="38"/>
      <c r="G13" s="38"/>
      <c r="H13" s="38"/>
      <c r="I13" s="37"/>
      <c r="J13" s="40"/>
      <c r="K13" s="40"/>
      <c r="L13" s="41"/>
      <c r="M13" s="42"/>
      <c r="N13"/>
      <c r="P13"/>
      <c r="Q13"/>
      <c r="R13"/>
    </row>
    <row r="14" spans="1:18" s="2" customFormat="1" x14ac:dyDescent="0.25">
      <c r="A14" s="37"/>
      <c r="B14" s="38"/>
      <c r="C14" s="39"/>
      <c r="D14" s="43"/>
      <c r="E14" s="43"/>
      <c r="F14" s="43"/>
      <c r="G14" s="43"/>
      <c r="H14" s="44"/>
      <c r="I14" s="37"/>
      <c r="J14" s="45"/>
      <c r="K14" s="45"/>
      <c r="L14" s="46"/>
      <c r="M14" s="47"/>
      <c r="N14"/>
      <c r="P14"/>
      <c r="Q14"/>
      <c r="R14"/>
    </row>
    <row r="15" spans="1:18" s="2" customFormat="1" ht="16.5" x14ac:dyDescent="0.3">
      <c r="A15" s="37"/>
      <c r="B15" s="38"/>
      <c r="C15" s="39"/>
      <c r="D15" s="48"/>
      <c r="E15" s="48"/>
      <c r="F15" s="48"/>
      <c r="G15" s="48"/>
      <c r="H15"/>
      <c r="I15"/>
      <c r="J15"/>
      <c r="K15"/>
      <c r="L15"/>
      <c r="M15"/>
      <c r="N15" s="3"/>
      <c r="P15"/>
      <c r="Q15"/>
      <c r="R15"/>
    </row>
    <row r="16" spans="1:18" s="2" customFormat="1" ht="16.5" x14ac:dyDescent="0.3">
      <c r="A16" s="37"/>
      <c r="B16" s="38"/>
      <c r="C16" s="39"/>
      <c r="D16" s="48"/>
      <c r="E16" s="48"/>
      <c r="F16" s="48"/>
      <c r="G16" s="48"/>
      <c r="H16"/>
      <c r="I16"/>
      <c r="J16"/>
      <c r="K16"/>
      <c r="L16"/>
      <c r="M16"/>
      <c r="N16" s="3"/>
      <c r="P16"/>
      <c r="Q16"/>
      <c r="R16"/>
    </row>
    <row r="17" spans="1:18" s="2" customFormat="1" ht="17.25" thickBot="1" x14ac:dyDescent="0.35">
      <c r="A17" s="37"/>
      <c r="B17" s="38"/>
      <c r="C17" s="39"/>
      <c r="D17" s="48"/>
      <c r="E17" s="48"/>
      <c r="F17" s="48"/>
      <c r="G17" s="48"/>
      <c r="H17"/>
      <c r="I17"/>
      <c r="J17"/>
      <c r="K17"/>
      <c r="L17"/>
      <c r="M17"/>
      <c r="N17" s="3"/>
      <c r="P17"/>
      <c r="Q17"/>
      <c r="R17"/>
    </row>
    <row r="18" spans="1:18" s="2" customFormat="1" ht="15.75" thickBot="1" x14ac:dyDescent="0.3">
      <c r="A18" s="37"/>
      <c r="B18" s="38"/>
      <c r="C18" s="39"/>
      <c r="D18" s="48"/>
      <c r="E18" s="48"/>
      <c r="F18" s="48"/>
      <c r="G18" s="48"/>
      <c r="I18"/>
      <c r="J18"/>
      <c r="K18"/>
      <c r="L18"/>
      <c r="M18" s="15"/>
      <c r="N18" s="5"/>
      <c r="P18"/>
      <c r="Q18"/>
      <c r="R18"/>
    </row>
    <row r="19" spans="1:18" s="2" customFormat="1" ht="15.75" thickBot="1" x14ac:dyDescent="0.3">
      <c r="A19" s="37"/>
      <c r="B19" s="38"/>
      <c r="C19" s="39"/>
      <c r="D19" s="48"/>
      <c r="E19" s="48"/>
      <c r="F19" s="48"/>
      <c r="G19" s="48"/>
      <c r="H19"/>
      <c r="I19"/>
      <c r="J19"/>
      <c r="K19"/>
      <c r="L19"/>
      <c r="M19"/>
      <c r="N19" s="5"/>
      <c r="P19"/>
      <c r="Q19"/>
      <c r="R19"/>
    </row>
    <row r="20" spans="1:18" s="2" customFormat="1" ht="15.75" thickBot="1" x14ac:dyDescent="0.3">
      <c r="A20" s="37"/>
      <c r="B20" s="38"/>
      <c r="C20" s="39"/>
      <c r="D20" s="48"/>
      <c r="E20" s="48"/>
      <c r="F20" s="48"/>
      <c r="G20" s="48"/>
      <c r="H20"/>
      <c r="I20"/>
      <c r="J20"/>
      <c r="K20"/>
      <c r="L20"/>
      <c r="M20"/>
      <c r="N20" s="5"/>
      <c r="P20"/>
      <c r="Q20"/>
      <c r="R20"/>
    </row>
    <row r="21" spans="1:18" s="2" customFormat="1" ht="15.75" thickBot="1" x14ac:dyDescent="0.3">
      <c r="A21" s="37"/>
      <c r="B21" s="38"/>
      <c r="C21" s="39"/>
      <c r="D21" s="48"/>
      <c r="E21" s="48"/>
      <c r="F21" s="48"/>
      <c r="G21" s="48"/>
      <c r="H21"/>
      <c r="I21"/>
      <c r="J21"/>
      <c r="K21"/>
      <c r="L21"/>
      <c r="M21"/>
      <c r="N21" s="5"/>
      <c r="P21"/>
      <c r="Q21"/>
      <c r="R21"/>
    </row>
    <row r="22" spans="1:18" s="2" customFormat="1" ht="15.75" thickBot="1" x14ac:dyDescent="0.3">
      <c r="A22" s="37"/>
      <c r="B22" s="38"/>
      <c r="C22" s="39"/>
      <c r="D22" s="48"/>
      <c r="E22" s="48"/>
      <c r="F22" s="48"/>
      <c r="G22" s="48"/>
      <c r="H22"/>
      <c r="I22"/>
      <c r="J22"/>
      <c r="K22"/>
      <c r="L22"/>
      <c r="M22"/>
      <c r="N22" s="5"/>
      <c r="P22"/>
      <c r="Q22"/>
      <c r="R22"/>
    </row>
    <row r="23" spans="1:18" s="2" customFormat="1" ht="15.75" thickBot="1" x14ac:dyDescent="0.3">
      <c r="A23" s="37"/>
      <c r="B23" s="38"/>
      <c r="C23" s="39"/>
      <c r="D23" s="48"/>
      <c r="E23" s="48"/>
      <c r="F23" s="48"/>
      <c r="G23" s="48"/>
      <c r="H23"/>
      <c r="I23"/>
      <c r="J23"/>
      <c r="K23"/>
      <c r="L23"/>
      <c r="M23"/>
      <c r="N23" s="5"/>
      <c r="P23"/>
      <c r="Q23"/>
      <c r="R23"/>
    </row>
    <row r="24" spans="1:18" s="2" customFormat="1" ht="15.75" thickBot="1" x14ac:dyDescent="0.3">
      <c r="A24" s="37"/>
      <c r="B24" s="38"/>
      <c r="C24" s="39"/>
      <c r="D24" s="48"/>
      <c r="E24" s="48"/>
      <c r="F24" s="48"/>
      <c r="G24" s="48"/>
      <c r="H24"/>
      <c r="I24"/>
      <c r="J24"/>
      <c r="K24"/>
      <c r="L24"/>
      <c r="M24"/>
      <c r="N24" s="5"/>
      <c r="P24"/>
      <c r="Q24"/>
      <c r="R24"/>
    </row>
    <row r="25" spans="1:18" s="2" customFormat="1" ht="15.75" thickBot="1" x14ac:dyDescent="0.3">
      <c r="A25" s="37"/>
      <c r="B25" s="38"/>
      <c r="C25" s="39"/>
      <c r="D25" s="48"/>
      <c r="E25" s="48"/>
      <c r="F25" s="48"/>
      <c r="G25" s="48"/>
      <c r="H25"/>
      <c r="I25"/>
      <c r="J25"/>
      <c r="K25"/>
      <c r="L25"/>
      <c r="M25"/>
      <c r="N25" s="5"/>
      <c r="P25"/>
      <c r="Q25"/>
      <c r="R25"/>
    </row>
    <row r="26" spans="1:18" s="2" customFormat="1" ht="15.75" thickBot="1" x14ac:dyDescent="0.3">
      <c r="A26" s="37"/>
      <c r="B26" s="38"/>
      <c r="C26" s="39"/>
      <c r="D26" s="48"/>
      <c r="E26" s="48"/>
      <c r="F26" s="48"/>
      <c r="G26" s="48"/>
      <c r="H26"/>
      <c r="I26"/>
      <c r="J26"/>
      <c r="K26"/>
      <c r="L26"/>
      <c r="M26"/>
      <c r="N26" s="5"/>
      <c r="P26"/>
      <c r="Q26"/>
      <c r="R26"/>
    </row>
    <row r="27" spans="1:18" s="2" customFormat="1" ht="15.75" thickBot="1" x14ac:dyDescent="0.3">
      <c r="A27" s="37"/>
      <c r="B27" s="38"/>
      <c r="C27" s="39"/>
      <c r="D27" s="48"/>
      <c r="E27" s="48"/>
      <c r="F27" s="48"/>
      <c r="G27" s="48"/>
      <c r="H27"/>
      <c r="I27"/>
      <c r="J27"/>
      <c r="K27"/>
      <c r="L27"/>
      <c r="M27"/>
      <c r="N27" s="5"/>
      <c r="P27"/>
      <c r="Q27"/>
      <c r="R27"/>
    </row>
    <row r="28" spans="1:18" s="2" customFormat="1" ht="15.75" thickBot="1" x14ac:dyDescent="0.3">
      <c r="A28" s="37"/>
      <c r="B28" s="38"/>
      <c r="C28" s="39"/>
      <c r="D28" s="48"/>
      <c r="E28" s="48"/>
      <c r="F28" s="48"/>
      <c r="G28" s="48"/>
      <c r="H28"/>
      <c r="I28"/>
      <c r="J28"/>
      <c r="K28"/>
      <c r="L28"/>
      <c r="M28"/>
      <c r="N28" s="5"/>
      <c r="P28"/>
      <c r="Q28"/>
      <c r="R28"/>
    </row>
    <row r="29" spans="1:18" s="2" customFormat="1" ht="16.5" x14ac:dyDescent="0.3">
      <c r="A29" s="37"/>
      <c r="B29" s="38"/>
      <c r="C29" s="39"/>
      <c r="D29" s="48"/>
      <c r="E29" s="48"/>
      <c r="F29" s="48"/>
      <c r="G29" s="48"/>
      <c r="H29"/>
      <c r="I29"/>
      <c r="J29"/>
      <c r="K29"/>
      <c r="L29"/>
      <c r="M29"/>
      <c r="N29" s="3"/>
      <c r="P29"/>
      <c r="Q29"/>
      <c r="R29"/>
    </row>
    <row r="30" spans="1:18" s="2" customFormat="1" ht="16.5" x14ac:dyDescent="0.3">
      <c r="A30" s="37"/>
      <c r="B30" s="38"/>
      <c r="C30" s="39"/>
      <c r="D30" s="48"/>
      <c r="E30" s="48"/>
      <c r="F30" s="48"/>
      <c r="G30" s="48"/>
      <c r="H30"/>
      <c r="I30"/>
      <c r="J30"/>
      <c r="K30"/>
      <c r="L30"/>
      <c r="M30"/>
      <c r="N30" s="3"/>
      <c r="P30"/>
      <c r="Q30"/>
      <c r="R30"/>
    </row>
    <row r="31" spans="1:18" s="2" customFormat="1" ht="16.5" x14ac:dyDescent="0.3">
      <c r="A31" s="37"/>
      <c r="B31" s="38"/>
      <c r="C31" s="39"/>
      <c r="D31" s="48"/>
      <c r="E31" s="48"/>
      <c r="F31" s="48"/>
      <c r="G31" s="48"/>
      <c r="H31"/>
      <c r="I31"/>
      <c r="J31"/>
      <c r="K31"/>
      <c r="L31"/>
      <c r="M31"/>
      <c r="N31" s="3"/>
      <c r="P31"/>
      <c r="Q31"/>
      <c r="R31"/>
    </row>
    <row r="32" spans="1:18" s="2" customFormat="1" ht="16.5" x14ac:dyDescent="0.3">
      <c r="A32" s="37"/>
      <c r="B32" s="38"/>
      <c r="C32" s="39"/>
      <c r="D32" s="48"/>
      <c r="E32" s="48"/>
      <c r="F32" s="48"/>
      <c r="G32" s="48"/>
      <c r="H32"/>
      <c r="I32"/>
      <c r="J32"/>
      <c r="K32"/>
      <c r="L32"/>
      <c r="M32"/>
      <c r="N32" s="3"/>
      <c r="P32"/>
      <c r="Q32"/>
      <c r="R32"/>
    </row>
    <row r="33" spans="1:18" s="2" customFormat="1" ht="16.5" x14ac:dyDescent="0.3">
      <c r="A33" s="37"/>
      <c r="B33" s="38"/>
      <c r="C33" s="39"/>
      <c r="D33" s="48"/>
      <c r="E33" s="48"/>
      <c r="F33" s="48"/>
      <c r="G33" s="48"/>
      <c r="H33"/>
      <c r="I33"/>
      <c r="J33"/>
      <c r="K33"/>
      <c r="L33"/>
      <c r="M33"/>
      <c r="N33" s="3"/>
      <c r="P33"/>
      <c r="Q33"/>
      <c r="R33"/>
    </row>
    <row r="34" spans="1:18" s="2" customFormat="1" ht="16.5" x14ac:dyDescent="0.3">
      <c r="A34" s="37"/>
      <c r="B34" s="38"/>
      <c r="C34" s="39"/>
      <c r="D34" s="48"/>
      <c r="E34" s="48"/>
      <c r="F34" s="48"/>
      <c r="G34" s="48"/>
      <c r="H34"/>
      <c r="I34"/>
      <c r="J34"/>
      <c r="K34"/>
      <c r="L34"/>
      <c r="M34"/>
      <c r="N34" s="3"/>
      <c r="P34"/>
      <c r="Q34"/>
      <c r="R34"/>
    </row>
    <row r="35" spans="1:18" s="2" customFormat="1" ht="16.5" x14ac:dyDescent="0.3">
      <c r="A35" s="37"/>
      <c r="B35" s="38"/>
      <c r="C35" s="39"/>
      <c r="D35" s="48"/>
      <c r="E35" s="48"/>
      <c r="F35" s="48"/>
      <c r="G35" s="48"/>
      <c r="H35"/>
      <c r="I35"/>
      <c r="J35"/>
      <c r="K35"/>
      <c r="L35"/>
      <c r="M35"/>
      <c r="N35" s="3"/>
      <c r="P35"/>
      <c r="Q35"/>
      <c r="R35"/>
    </row>
    <row r="36" spans="1:18" s="2" customFormat="1" ht="16.5" x14ac:dyDescent="0.3">
      <c r="A36" s="37"/>
      <c r="B36" s="38"/>
      <c r="C36" s="39"/>
      <c r="D36" s="48"/>
      <c r="E36" s="48"/>
      <c r="F36" s="48"/>
      <c r="G36" s="48"/>
      <c r="H36"/>
      <c r="I36"/>
      <c r="J36"/>
      <c r="K36"/>
      <c r="L36"/>
      <c r="M36"/>
      <c r="N36" s="3"/>
      <c r="P36"/>
      <c r="Q36"/>
      <c r="R36"/>
    </row>
    <row r="37" spans="1:18" s="2" customFormat="1" ht="16.5" x14ac:dyDescent="0.3">
      <c r="A37" s="37"/>
      <c r="B37" s="38"/>
      <c r="C37" s="39"/>
      <c r="D37" s="48"/>
      <c r="E37" s="48"/>
      <c r="F37" s="48"/>
      <c r="G37" s="48"/>
      <c r="H37"/>
      <c r="I37"/>
      <c r="J37"/>
      <c r="K37"/>
      <c r="L37"/>
      <c r="M37"/>
      <c r="N37" s="3"/>
      <c r="P37"/>
      <c r="Q37"/>
      <c r="R37"/>
    </row>
    <row r="38" spans="1:18" s="2" customFormat="1" ht="16.5" x14ac:dyDescent="0.3">
      <c r="A38" s="37"/>
      <c r="B38" s="38"/>
      <c r="C38" s="39"/>
      <c r="D38" s="48"/>
      <c r="E38" s="48"/>
      <c r="F38" s="48"/>
      <c r="G38" s="48"/>
      <c r="H38"/>
      <c r="I38"/>
      <c r="J38"/>
      <c r="K38"/>
      <c r="L38"/>
      <c r="M38"/>
      <c r="N38" s="3"/>
      <c r="P38"/>
      <c r="Q38"/>
      <c r="R38"/>
    </row>
    <row r="39" spans="1:18" s="2" customFormat="1" ht="16.5" x14ac:dyDescent="0.3">
      <c r="A39" s="37"/>
      <c r="B39" s="38"/>
      <c r="C39" s="39"/>
      <c r="D39" s="48"/>
      <c r="E39" s="48"/>
      <c r="F39" s="48"/>
      <c r="G39" s="48"/>
      <c r="H39"/>
      <c r="I39"/>
      <c r="J39"/>
      <c r="K39"/>
      <c r="L39"/>
      <c r="M39"/>
      <c r="N39" s="3"/>
      <c r="P39"/>
      <c r="Q39"/>
      <c r="R39"/>
    </row>
    <row r="40" spans="1:18" s="2" customFormat="1" ht="16.5" x14ac:dyDescent="0.3">
      <c r="A40" s="37"/>
      <c r="B40" s="38"/>
      <c r="C40" s="39"/>
      <c r="D40" s="48"/>
      <c r="E40" s="48"/>
      <c r="F40" s="48"/>
      <c r="G40" s="48"/>
      <c r="H40"/>
      <c r="I40"/>
      <c r="J40"/>
      <c r="K40"/>
      <c r="L40"/>
      <c r="M40"/>
      <c r="N40" s="3"/>
      <c r="P40"/>
      <c r="Q40"/>
      <c r="R40"/>
    </row>
    <row r="41" spans="1:18" s="2" customFormat="1" ht="16.5" x14ac:dyDescent="0.3">
      <c r="A41" s="37"/>
      <c r="B41" s="38"/>
      <c r="C41" s="39"/>
      <c r="D41" s="48"/>
      <c r="E41" s="48"/>
      <c r="F41" s="48"/>
      <c r="G41" s="48"/>
      <c r="H41"/>
      <c r="I41"/>
      <c r="J41"/>
      <c r="K41"/>
      <c r="L41"/>
      <c r="M41"/>
      <c r="N41" s="3"/>
      <c r="P41"/>
      <c r="Q41"/>
      <c r="R41"/>
    </row>
    <row r="42" spans="1:18" s="2" customFormat="1" ht="16.5" x14ac:dyDescent="0.3">
      <c r="A42" s="37"/>
      <c r="B42" s="38"/>
      <c r="C42" s="39"/>
      <c r="D42" s="48"/>
      <c r="E42" s="48"/>
      <c r="F42" s="48"/>
      <c r="G42" s="48"/>
      <c r="H42"/>
      <c r="I42"/>
      <c r="J42"/>
      <c r="K42"/>
      <c r="L42"/>
      <c r="M42"/>
      <c r="N42" s="3"/>
      <c r="P42"/>
      <c r="Q42"/>
      <c r="R42"/>
    </row>
    <row r="43" spans="1:18" s="2" customFormat="1" ht="16.5" x14ac:dyDescent="0.3">
      <c r="A43" s="37"/>
      <c r="B43" s="38"/>
      <c r="C43" s="39"/>
      <c r="D43" s="48"/>
      <c r="E43" s="48"/>
      <c r="F43" s="48"/>
      <c r="G43" s="48"/>
      <c r="H43"/>
      <c r="I43"/>
      <c r="J43"/>
      <c r="K43"/>
      <c r="L43"/>
      <c r="M43"/>
      <c r="N43" s="3"/>
      <c r="P43"/>
      <c r="Q43"/>
      <c r="R43"/>
    </row>
    <row r="44" spans="1:18" s="2" customFormat="1" ht="16.5" x14ac:dyDescent="0.3">
      <c r="A44" s="37"/>
      <c r="B44" s="38"/>
      <c r="C44" s="39"/>
      <c r="D44" s="48"/>
      <c r="E44" s="48"/>
      <c r="F44" s="48"/>
      <c r="G44" s="48"/>
      <c r="H44"/>
      <c r="I44"/>
      <c r="J44"/>
      <c r="K44"/>
      <c r="L44"/>
      <c r="M44"/>
      <c r="N44" s="3"/>
      <c r="P44"/>
      <c r="Q44"/>
      <c r="R44"/>
    </row>
    <row r="45" spans="1:18" s="2" customFormat="1" ht="16.5" x14ac:dyDescent="0.3">
      <c r="A45" s="37"/>
      <c r="B45" s="38"/>
      <c r="C45" s="39"/>
      <c r="D45" s="48"/>
      <c r="E45" s="48"/>
      <c r="F45" s="48"/>
      <c r="G45" s="48"/>
      <c r="H45"/>
      <c r="I45"/>
      <c r="J45"/>
      <c r="K45"/>
      <c r="L45"/>
      <c r="M45"/>
      <c r="N45" s="3"/>
      <c r="P45"/>
      <c r="Q45"/>
      <c r="R45"/>
    </row>
    <row r="46" spans="1:18" s="2" customFormat="1" x14ac:dyDescent="0.25">
      <c r="A46" s="43"/>
      <c r="B46" s="38"/>
      <c r="C46" s="39"/>
      <c r="D46" s="48"/>
      <c r="E46" s="48"/>
      <c r="F46" s="48"/>
      <c r="G46" s="48"/>
      <c r="H46"/>
      <c r="I46"/>
      <c r="J46"/>
      <c r="K46"/>
      <c r="L46"/>
      <c r="M46"/>
      <c r="N46"/>
      <c r="P46"/>
      <c r="Q46"/>
      <c r="R46"/>
    </row>
    <row r="47" spans="1:18" s="2" customFormat="1" x14ac:dyDescent="0.25">
      <c r="A47" s="48"/>
      <c r="B47" s="38"/>
      <c r="C47" s="39"/>
      <c r="D47" s="48"/>
      <c r="E47" s="48"/>
      <c r="F47" s="48"/>
      <c r="G47" s="48"/>
      <c r="H47"/>
      <c r="I47"/>
      <c r="J47"/>
      <c r="K47"/>
      <c r="L47"/>
      <c r="M47"/>
      <c r="N47"/>
      <c r="P47"/>
      <c r="Q47"/>
      <c r="R47"/>
    </row>
    <row r="48" spans="1:18" s="2" customFormat="1" x14ac:dyDescent="0.25">
      <c r="A48" s="48"/>
      <c r="B48" s="38"/>
      <c r="C48" s="39"/>
      <c r="D48" s="48"/>
      <c r="E48" s="48"/>
      <c r="F48" s="48"/>
      <c r="G48" s="48"/>
      <c r="H48"/>
      <c r="I48"/>
      <c r="J48"/>
      <c r="K48"/>
      <c r="L48"/>
      <c r="M48"/>
      <c r="N48"/>
      <c r="P48"/>
      <c r="Q48"/>
      <c r="R48"/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opLeftCell="A15" zoomScale="145" zoomScaleNormal="145" workbookViewId="0">
      <selection sqref="A1:M38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1.5703125" style="64" customWidth="1"/>
    <col min="11" max="11" width="12.425781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65" bestFit="1" customWidth="1"/>
    <col min="16" max="16" width="16.140625" customWidth="1"/>
  </cols>
  <sheetData>
    <row r="1" spans="1:16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6" x14ac:dyDescent="0.25">
      <c r="A2" s="53">
        <v>1</v>
      </c>
      <c r="B2" s="54">
        <v>101</v>
      </c>
      <c r="C2" s="54">
        <v>1</v>
      </c>
      <c r="D2" s="54" t="s">
        <v>24</v>
      </c>
      <c r="E2" s="54">
        <v>420</v>
      </c>
      <c r="F2" s="54">
        <v>29</v>
      </c>
      <c r="G2" s="54">
        <f>E2+F2</f>
        <v>449</v>
      </c>
      <c r="H2" s="54">
        <f>G2*1.1</f>
        <v>493.90000000000003</v>
      </c>
      <c r="I2" s="53">
        <v>3500</v>
      </c>
      <c r="J2" s="55">
        <f>G2*I2</f>
        <v>1571500</v>
      </c>
      <c r="K2" s="56">
        <f>J2*1.02</f>
        <v>1602930</v>
      </c>
      <c r="L2" s="57">
        <f t="shared" ref="L2" si="0">MROUND((K2*0.025/12),500)</f>
        <v>3500</v>
      </c>
      <c r="M2" s="56">
        <f>H2*2200</f>
        <v>1086580</v>
      </c>
      <c r="N2" s="22" t="s">
        <v>32</v>
      </c>
      <c r="O2" s="7"/>
      <c r="P2" s="15"/>
    </row>
    <row r="3" spans="1:16" x14ac:dyDescent="0.25">
      <c r="A3" s="53">
        <v>2</v>
      </c>
      <c r="B3" s="54">
        <v>102</v>
      </c>
      <c r="C3" s="54">
        <v>1</v>
      </c>
      <c r="D3" s="54" t="s">
        <v>24</v>
      </c>
      <c r="E3" s="54">
        <v>400</v>
      </c>
      <c r="F3" s="54">
        <v>41</v>
      </c>
      <c r="G3" s="54">
        <f t="shared" ref="G3:G7" si="1">E3+F3</f>
        <v>441</v>
      </c>
      <c r="H3" s="54">
        <f t="shared" ref="H3:H36" si="2">G3*1.1</f>
        <v>485.1</v>
      </c>
      <c r="I3" s="53">
        <v>3500</v>
      </c>
      <c r="J3" s="55">
        <f t="shared" ref="J3:J36" si="3">G3*I3</f>
        <v>1543500</v>
      </c>
      <c r="K3" s="56">
        <f t="shared" ref="K3:K37" si="4">J3*1.02</f>
        <v>1574370</v>
      </c>
      <c r="L3" s="57">
        <f t="shared" ref="L3:L36" si="5">MROUND((K3*0.025/12),500)</f>
        <v>3500</v>
      </c>
      <c r="M3" s="56">
        <f t="shared" ref="M3:M36" si="6">H3*2200</f>
        <v>1067220</v>
      </c>
      <c r="N3" s="22" t="s">
        <v>32</v>
      </c>
    </row>
    <row r="4" spans="1:16" x14ac:dyDescent="0.25">
      <c r="A4" s="53">
        <v>3</v>
      </c>
      <c r="B4" s="54">
        <v>103</v>
      </c>
      <c r="C4" s="54">
        <v>1</v>
      </c>
      <c r="D4" s="54" t="s">
        <v>13</v>
      </c>
      <c r="E4" s="54">
        <v>577</v>
      </c>
      <c r="F4" s="54">
        <v>25</v>
      </c>
      <c r="G4" s="54">
        <f t="shared" si="1"/>
        <v>602</v>
      </c>
      <c r="H4" s="54">
        <f t="shared" si="2"/>
        <v>662.2</v>
      </c>
      <c r="I4" s="53">
        <v>3500</v>
      </c>
      <c r="J4" s="55">
        <f t="shared" si="3"/>
        <v>2107000</v>
      </c>
      <c r="K4" s="56">
        <f t="shared" si="4"/>
        <v>2149140</v>
      </c>
      <c r="L4" s="57">
        <f t="shared" si="5"/>
        <v>4500</v>
      </c>
      <c r="M4" s="56">
        <f t="shared" si="6"/>
        <v>1456840</v>
      </c>
      <c r="N4" s="22" t="s">
        <v>32</v>
      </c>
    </row>
    <row r="5" spans="1:16" x14ac:dyDescent="0.25">
      <c r="A5" s="53">
        <v>4</v>
      </c>
      <c r="B5" s="54">
        <v>104</v>
      </c>
      <c r="C5" s="54">
        <v>1</v>
      </c>
      <c r="D5" s="54" t="s">
        <v>13</v>
      </c>
      <c r="E5" s="54">
        <v>577</v>
      </c>
      <c r="F5" s="54">
        <v>25</v>
      </c>
      <c r="G5" s="54">
        <f t="shared" si="1"/>
        <v>602</v>
      </c>
      <c r="H5" s="54">
        <f t="shared" si="2"/>
        <v>662.2</v>
      </c>
      <c r="I5" s="53">
        <v>3500</v>
      </c>
      <c r="J5" s="55">
        <v>0</v>
      </c>
      <c r="K5" s="56">
        <f t="shared" si="4"/>
        <v>0</v>
      </c>
      <c r="L5" s="57">
        <f t="shared" si="5"/>
        <v>0</v>
      </c>
      <c r="M5" s="56">
        <f t="shared" si="6"/>
        <v>1456840</v>
      </c>
      <c r="N5" s="22" t="s">
        <v>33</v>
      </c>
    </row>
    <row r="6" spans="1:16" x14ac:dyDescent="0.25">
      <c r="A6" s="53">
        <v>5</v>
      </c>
      <c r="B6" s="54">
        <v>105</v>
      </c>
      <c r="C6" s="54">
        <v>1</v>
      </c>
      <c r="D6" s="54" t="s">
        <v>24</v>
      </c>
      <c r="E6" s="54">
        <v>412</v>
      </c>
      <c r="F6" s="54">
        <v>41</v>
      </c>
      <c r="G6" s="54">
        <f t="shared" si="1"/>
        <v>453</v>
      </c>
      <c r="H6" s="54">
        <f t="shared" si="2"/>
        <v>498.30000000000007</v>
      </c>
      <c r="I6" s="53">
        <v>3500</v>
      </c>
      <c r="J6" s="55">
        <v>0</v>
      </c>
      <c r="K6" s="56">
        <f t="shared" si="4"/>
        <v>0</v>
      </c>
      <c r="L6" s="57">
        <f t="shared" si="5"/>
        <v>0</v>
      </c>
      <c r="M6" s="56">
        <f t="shared" si="6"/>
        <v>1096260.0000000002</v>
      </c>
      <c r="N6" s="22" t="s">
        <v>33</v>
      </c>
    </row>
    <row r="7" spans="1:16" x14ac:dyDescent="0.25">
      <c r="A7" s="53">
        <v>6</v>
      </c>
      <c r="B7" s="54">
        <v>106</v>
      </c>
      <c r="C7" s="54">
        <v>1</v>
      </c>
      <c r="D7" s="54" t="s">
        <v>24</v>
      </c>
      <c r="E7" s="54">
        <v>420</v>
      </c>
      <c r="F7" s="54">
        <v>29</v>
      </c>
      <c r="G7" s="54">
        <f t="shared" si="1"/>
        <v>449</v>
      </c>
      <c r="H7" s="54">
        <f t="shared" si="2"/>
        <v>493.90000000000003</v>
      </c>
      <c r="I7" s="53">
        <v>3500</v>
      </c>
      <c r="J7" s="55">
        <v>0</v>
      </c>
      <c r="K7" s="56">
        <f t="shared" si="4"/>
        <v>0</v>
      </c>
      <c r="L7" s="57">
        <f t="shared" si="5"/>
        <v>0</v>
      </c>
      <c r="M7" s="56">
        <f t="shared" si="6"/>
        <v>1086580</v>
      </c>
      <c r="N7" s="22" t="s">
        <v>33</v>
      </c>
    </row>
    <row r="8" spans="1:16" x14ac:dyDescent="0.25">
      <c r="A8" s="53">
        <v>7</v>
      </c>
      <c r="B8" s="54">
        <v>201</v>
      </c>
      <c r="C8" s="54">
        <v>2</v>
      </c>
      <c r="D8" s="54" t="s">
        <v>24</v>
      </c>
      <c r="E8" s="54">
        <v>420</v>
      </c>
      <c r="F8" s="54">
        <v>29</v>
      </c>
      <c r="G8" s="54">
        <f>E8+F8</f>
        <v>449</v>
      </c>
      <c r="H8" s="54">
        <f t="shared" si="2"/>
        <v>493.90000000000003</v>
      </c>
      <c r="I8" s="53">
        <v>3500</v>
      </c>
      <c r="J8" s="55">
        <f t="shared" si="3"/>
        <v>1571500</v>
      </c>
      <c r="K8" s="56">
        <f t="shared" si="4"/>
        <v>1602930</v>
      </c>
      <c r="L8" s="57">
        <f t="shared" si="5"/>
        <v>3500</v>
      </c>
      <c r="M8" s="56">
        <f t="shared" si="6"/>
        <v>1086580</v>
      </c>
      <c r="N8" s="22" t="s">
        <v>32</v>
      </c>
    </row>
    <row r="9" spans="1:16" x14ac:dyDescent="0.25">
      <c r="A9" s="53">
        <v>8</v>
      </c>
      <c r="B9" s="54">
        <v>202</v>
      </c>
      <c r="C9" s="54">
        <v>2</v>
      </c>
      <c r="D9" s="54" t="s">
        <v>24</v>
      </c>
      <c r="E9" s="54">
        <v>400</v>
      </c>
      <c r="F9" s="54">
        <v>41</v>
      </c>
      <c r="G9" s="54">
        <f t="shared" ref="G9:G13" si="7">E9+F9</f>
        <v>441</v>
      </c>
      <c r="H9" s="54">
        <f t="shared" si="2"/>
        <v>485.1</v>
      </c>
      <c r="I9" s="53">
        <v>3500</v>
      </c>
      <c r="J9" s="55">
        <f t="shared" si="3"/>
        <v>1543500</v>
      </c>
      <c r="K9" s="56">
        <f t="shared" si="4"/>
        <v>1574370</v>
      </c>
      <c r="L9" s="57">
        <f t="shared" si="5"/>
        <v>3500</v>
      </c>
      <c r="M9" s="56">
        <f t="shared" si="6"/>
        <v>1067220</v>
      </c>
      <c r="N9" s="22" t="s">
        <v>32</v>
      </c>
    </row>
    <row r="10" spans="1:16" x14ac:dyDescent="0.25">
      <c r="A10" s="53">
        <v>9</v>
      </c>
      <c r="B10" s="54">
        <v>203</v>
      </c>
      <c r="C10" s="54">
        <v>2</v>
      </c>
      <c r="D10" s="54" t="s">
        <v>13</v>
      </c>
      <c r="E10" s="54">
        <v>577</v>
      </c>
      <c r="F10" s="54">
        <v>25</v>
      </c>
      <c r="G10" s="54">
        <f t="shared" si="7"/>
        <v>602</v>
      </c>
      <c r="H10" s="54">
        <f t="shared" si="2"/>
        <v>662.2</v>
      </c>
      <c r="I10" s="53">
        <v>3500</v>
      </c>
      <c r="J10" s="55">
        <f t="shared" si="3"/>
        <v>2107000</v>
      </c>
      <c r="K10" s="56">
        <f t="shared" si="4"/>
        <v>2149140</v>
      </c>
      <c r="L10" s="57">
        <f t="shared" si="5"/>
        <v>4500</v>
      </c>
      <c r="M10" s="56">
        <f t="shared" si="6"/>
        <v>1456840</v>
      </c>
      <c r="N10" s="22" t="s">
        <v>32</v>
      </c>
    </row>
    <row r="11" spans="1:16" x14ac:dyDescent="0.25">
      <c r="A11" s="53">
        <v>10</v>
      </c>
      <c r="B11" s="54">
        <v>204</v>
      </c>
      <c r="C11" s="54">
        <v>2</v>
      </c>
      <c r="D11" s="54" t="s">
        <v>13</v>
      </c>
      <c r="E11" s="54">
        <v>577</v>
      </c>
      <c r="F11" s="54">
        <v>25</v>
      </c>
      <c r="G11" s="54">
        <f t="shared" si="7"/>
        <v>602</v>
      </c>
      <c r="H11" s="54">
        <f t="shared" si="2"/>
        <v>662.2</v>
      </c>
      <c r="I11" s="53">
        <v>3500</v>
      </c>
      <c r="J11" s="55">
        <v>0</v>
      </c>
      <c r="K11" s="56">
        <f t="shared" si="4"/>
        <v>0</v>
      </c>
      <c r="L11" s="57">
        <f t="shared" si="5"/>
        <v>0</v>
      </c>
      <c r="M11" s="56">
        <f t="shared" si="6"/>
        <v>1456840</v>
      </c>
      <c r="N11" s="22" t="s">
        <v>33</v>
      </c>
    </row>
    <row r="12" spans="1:16" x14ac:dyDescent="0.25">
      <c r="A12" s="53">
        <v>11</v>
      </c>
      <c r="B12" s="54">
        <v>205</v>
      </c>
      <c r="C12" s="54">
        <v>2</v>
      </c>
      <c r="D12" s="54" t="s">
        <v>24</v>
      </c>
      <c r="E12" s="54">
        <v>412</v>
      </c>
      <c r="F12" s="54">
        <v>41</v>
      </c>
      <c r="G12" s="54">
        <f t="shared" si="7"/>
        <v>453</v>
      </c>
      <c r="H12" s="54">
        <f t="shared" si="2"/>
        <v>498.30000000000007</v>
      </c>
      <c r="I12" s="53">
        <v>3500</v>
      </c>
      <c r="J12" s="55">
        <f t="shared" si="3"/>
        <v>1585500</v>
      </c>
      <c r="K12" s="56">
        <f t="shared" si="4"/>
        <v>1617210</v>
      </c>
      <c r="L12" s="57">
        <f t="shared" si="5"/>
        <v>3500</v>
      </c>
      <c r="M12" s="56">
        <f t="shared" si="6"/>
        <v>1096260.0000000002</v>
      </c>
      <c r="N12" s="22" t="s">
        <v>32</v>
      </c>
    </row>
    <row r="13" spans="1:16" x14ac:dyDescent="0.25">
      <c r="A13" s="53">
        <v>12</v>
      </c>
      <c r="B13" s="54">
        <v>206</v>
      </c>
      <c r="C13" s="54">
        <v>2</v>
      </c>
      <c r="D13" s="54" t="s">
        <v>24</v>
      </c>
      <c r="E13" s="54">
        <v>420</v>
      </c>
      <c r="F13" s="54">
        <v>29</v>
      </c>
      <c r="G13" s="54">
        <f t="shared" si="7"/>
        <v>449</v>
      </c>
      <c r="H13" s="54">
        <f t="shared" si="2"/>
        <v>493.90000000000003</v>
      </c>
      <c r="I13" s="53">
        <v>3500</v>
      </c>
      <c r="J13" s="55">
        <v>0</v>
      </c>
      <c r="K13" s="56">
        <f t="shared" si="4"/>
        <v>0</v>
      </c>
      <c r="L13" s="57">
        <f t="shared" si="5"/>
        <v>0</v>
      </c>
      <c r="M13" s="56">
        <f t="shared" si="6"/>
        <v>1086580</v>
      </c>
      <c r="N13" s="22" t="s">
        <v>33</v>
      </c>
    </row>
    <row r="14" spans="1:16" x14ac:dyDescent="0.25">
      <c r="A14" s="53">
        <v>13</v>
      </c>
      <c r="B14" s="54">
        <v>301</v>
      </c>
      <c r="C14" s="54">
        <v>3</v>
      </c>
      <c r="D14" s="54" t="s">
        <v>24</v>
      </c>
      <c r="E14" s="54">
        <v>420</v>
      </c>
      <c r="F14" s="54">
        <v>29</v>
      </c>
      <c r="G14" s="54">
        <f>E14+F14</f>
        <v>449</v>
      </c>
      <c r="H14" s="54">
        <f t="shared" si="2"/>
        <v>493.90000000000003</v>
      </c>
      <c r="I14" s="53">
        <v>3500</v>
      </c>
      <c r="J14" s="55">
        <f t="shared" si="3"/>
        <v>1571500</v>
      </c>
      <c r="K14" s="56">
        <f t="shared" si="4"/>
        <v>1602930</v>
      </c>
      <c r="L14" s="57">
        <f t="shared" si="5"/>
        <v>3500</v>
      </c>
      <c r="M14" s="56">
        <f t="shared" si="6"/>
        <v>1086580</v>
      </c>
      <c r="N14" s="22" t="s">
        <v>32</v>
      </c>
    </row>
    <row r="15" spans="1:16" x14ac:dyDescent="0.25">
      <c r="A15" s="53">
        <v>14</v>
      </c>
      <c r="B15" s="54">
        <v>302</v>
      </c>
      <c r="C15" s="54">
        <v>3</v>
      </c>
      <c r="D15" s="54" t="s">
        <v>24</v>
      </c>
      <c r="E15" s="54">
        <v>400</v>
      </c>
      <c r="F15" s="54">
        <v>41</v>
      </c>
      <c r="G15" s="54">
        <f t="shared" ref="G15:G19" si="8">E15+F15</f>
        <v>441</v>
      </c>
      <c r="H15" s="54">
        <f t="shared" si="2"/>
        <v>485.1</v>
      </c>
      <c r="I15" s="53">
        <v>3500</v>
      </c>
      <c r="J15" s="55">
        <f t="shared" si="3"/>
        <v>1543500</v>
      </c>
      <c r="K15" s="56">
        <f t="shared" si="4"/>
        <v>1574370</v>
      </c>
      <c r="L15" s="57">
        <f t="shared" si="5"/>
        <v>3500</v>
      </c>
      <c r="M15" s="56">
        <f t="shared" si="6"/>
        <v>1067220</v>
      </c>
      <c r="N15" s="22" t="s">
        <v>32</v>
      </c>
    </row>
    <row r="16" spans="1:16" x14ac:dyDescent="0.25">
      <c r="A16" s="53">
        <v>15</v>
      </c>
      <c r="B16" s="54">
        <v>303</v>
      </c>
      <c r="C16" s="54">
        <v>3</v>
      </c>
      <c r="D16" s="54" t="s">
        <v>13</v>
      </c>
      <c r="E16" s="54">
        <v>577</v>
      </c>
      <c r="F16" s="54">
        <v>25</v>
      </c>
      <c r="G16" s="54">
        <f t="shared" si="8"/>
        <v>602</v>
      </c>
      <c r="H16" s="54">
        <f t="shared" si="2"/>
        <v>662.2</v>
      </c>
      <c r="I16" s="53">
        <v>3500</v>
      </c>
      <c r="J16" s="55">
        <f t="shared" si="3"/>
        <v>2107000</v>
      </c>
      <c r="K16" s="56">
        <f t="shared" si="4"/>
        <v>2149140</v>
      </c>
      <c r="L16" s="57">
        <f t="shared" si="5"/>
        <v>4500</v>
      </c>
      <c r="M16" s="56">
        <f t="shared" si="6"/>
        <v>1456840</v>
      </c>
      <c r="N16" s="22" t="s">
        <v>32</v>
      </c>
    </row>
    <row r="17" spans="1:14" x14ac:dyDescent="0.25">
      <c r="A17" s="53">
        <v>16</v>
      </c>
      <c r="B17" s="54">
        <v>304</v>
      </c>
      <c r="C17" s="54">
        <v>3</v>
      </c>
      <c r="D17" s="54" t="s">
        <v>13</v>
      </c>
      <c r="E17" s="54">
        <v>577</v>
      </c>
      <c r="F17" s="54">
        <v>25</v>
      </c>
      <c r="G17" s="54">
        <f t="shared" si="8"/>
        <v>602</v>
      </c>
      <c r="H17" s="54">
        <f t="shared" si="2"/>
        <v>662.2</v>
      </c>
      <c r="I17" s="53">
        <v>3500</v>
      </c>
      <c r="J17" s="55">
        <v>0</v>
      </c>
      <c r="K17" s="56">
        <f t="shared" si="4"/>
        <v>0</v>
      </c>
      <c r="L17" s="57">
        <f t="shared" si="5"/>
        <v>0</v>
      </c>
      <c r="M17" s="56">
        <f t="shared" si="6"/>
        <v>1456840</v>
      </c>
      <c r="N17" s="22" t="s">
        <v>33</v>
      </c>
    </row>
    <row r="18" spans="1:14" x14ac:dyDescent="0.25">
      <c r="A18" s="53">
        <v>17</v>
      </c>
      <c r="B18" s="54">
        <v>305</v>
      </c>
      <c r="C18" s="54">
        <v>3</v>
      </c>
      <c r="D18" s="54" t="s">
        <v>24</v>
      </c>
      <c r="E18" s="54">
        <v>412</v>
      </c>
      <c r="F18" s="54">
        <v>41</v>
      </c>
      <c r="G18" s="54">
        <f t="shared" si="8"/>
        <v>453</v>
      </c>
      <c r="H18" s="54">
        <f t="shared" si="2"/>
        <v>498.30000000000007</v>
      </c>
      <c r="I18" s="53">
        <v>3500</v>
      </c>
      <c r="J18" s="55">
        <f t="shared" si="3"/>
        <v>1585500</v>
      </c>
      <c r="K18" s="56">
        <f t="shared" si="4"/>
        <v>1617210</v>
      </c>
      <c r="L18" s="57">
        <f t="shared" si="5"/>
        <v>3500</v>
      </c>
      <c r="M18" s="56">
        <f t="shared" si="6"/>
        <v>1096260.0000000002</v>
      </c>
      <c r="N18" s="22" t="s">
        <v>32</v>
      </c>
    </row>
    <row r="19" spans="1:14" x14ac:dyDescent="0.25">
      <c r="A19" s="53">
        <v>18</v>
      </c>
      <c r="B19" s="54">
        <v>306</v>
      </c>
      <c r="C19" s="54">
        <v>3</v>
      </c>
      <c r="D19" s="54" t="s">
        <v>24</v>
      </c>
      <c r="E19" s="54">
        <v>420</v>
      </c>
      <c r="F19" s="54">
        <v>29</v>
      </c>
      <c r="G19" s="54">
        <f t="shared" si="8"/>
        <v>449</v>
      </c>
      <c r="H19" s="54">
        <f t="shared" si="2"/>
        <v>493.90000000000003</v>
      </c>
      <c r="I19" s="53">
        <v>3500</v>
      </c>
      <c r="J19" s="55">
        <v>0</v>
      </c>
      <c r="K19" s="56">
        <f t="shared" si="4"/>
        <v>0</v>
      </c>
      <c r="L19" s="57">
        <f t="shared" si="5"/>
        <v>0</v>
      </c>
      <c r="M19" s="56">
        <f t="shared" si="6"/>
        <v>1086580</v>
      </c>
      <c r="N19" s="22" t="s">
        <v>33</v>
      </c>
    </row>
    <row r="20" spans="1:14" x14ac:dyDescent="0.25">
      <c r="A20" s="53">
        <v>19</v>
      </c>
      <c r="B20" s="54">
        <v>401</v>
      </c>
      <c r="C20" s="54">
        <v>4</v>
      </c>
      <c r="D20" s="54" t="s">
        <v>24</v>
      </c>
      <c r="E20" s="54">
        <v>420</v>
      </c>
      <c r="F20" s="54">
        <v>29</v>
      </c>
      <c r="G20" s="54">
        <f>E20+F20</f>
        <v>449</v>
      </c>
      <c r="H20" s="54">
        <f t="shared" si="2"/>
        <v>493.90000000000003</v>
      </c>
      <c r="I20" s="53">
        <v>3500</v>
      </c>
      <c r="J20" s="55">
        <f t="shared" si="3"/>
        <v>1571500</v>
      </c>
      <c r="K20" s="56">
        <f t="shared" si="4"/>
        <v>1602930</v>
      </c>
      <c r="L20" s="57">
        <f t="shared" si="5"/>
        <v>3500</v>
      </c>
      <c r="M20" s="56">
        <f t="shared" si="6"/>
        <v>1086580</v>
      </c>
      <c r="N20" s="22" t="s">
        <v>32</v>
      </c>
    </row>
    <row r="21" spans="1:14" x14ac:dyDescent="0.25">
      <c r="A21" s="53">
        <v>20</v>
      </c>
      <c r="B21" s="54">
        <v>402</v>
      </c>
      <c r="C21" s="54">
        <v>4</v>
      </c>
      <c r="D21" s="54" t="s">
        <v>24</v>
      </c>
      <c r="E21" s="54">
        <v>400</v>
      </c>
      <c r="F21" s="54">
        <v>41</v>
      </c>
      <c r="G21" s="54">
        <f t="shared" ref="G21:G25" si="9">E21+F21</f>
        <v>441</v>
      </c>
      <c r="H21" s="54">
        <f t="shared" si="2"/>
        <v>485.1</v>
      </c>
      <c r="I21" s="53">
        <v>3500</v>
      </c>
      <c r="J21" s="55">
        <f t="shared" si="3"/>
        <v>1543500</v>
      </c>
      <c r="K21" s="56">
        <f t="shared" si="4"/>
        <v>1574370</v>
      </c>
      <c r="L21" s="57">
        <f t="shared" si="5"/>
        <v>3500</v>
      </c>
      <c r="M21" s="56">
        <f t="shared" si="6"/>
        <v>1067220</v>
      </c>
      <c r="N21" s="22" t="s">
        <v>32</v>
      </c>
    </row>
    <row r="22" spans="1:14" x14ac:dyDescent="0.25">
      <c r="A22" s="53">
        <v>21</v>
      </c>
      <c r="B22" s="54">
        <v>403</v>
      </c>
      <c r="C22" s="54">
        <v>4</v>
      </c>
      <c r="D22" s="54" t="s">
        <v>13</v>
      </c>
      <c r="E22" s="54">
        <v>577</v>
      </c>
      <c r="F22" s="54">
        <v>25</v>
      </c>
      <c r="G22" s="54">
        <f t="shared" si="9"/>
        <v>602</v>
      </c>
      <c r="H22" s="54">
        <f t="shared" si="2"/>
        <v>662.2</v>
      </c>
      <c r="I22" s="53">
        <v>3500</v>
      </c>
      <c r="J22" s="55">
        <f t="shared" si="3"/>
        <v>2107000</v>
      </c>
      <c r="K22" s="56">
        <f t="shared" si="4"/>
        <v>2149140</v>
      </c>
      <c r="L22" s="57">
        <f t="shared" si="5"/>
        <v>4500</v>
      </c>
      <c r="M22" s="56">
        <f t="shared" si="6"/>
        <v>1456840</v>
      </c>
      <c r="N22" s="22" t="s">
        <v>32</v>
      </c>
    </row>
    <row r="23" spans="1:14" x14ac:dyDescent="0.25">
      <c r="A23" s="53">
        <v>22</v>
      </c>
      <c r="B23" s="54">
        <v>404</v>
      </c>
      <c r="C23" s="54">
        <v>4</v>
      </c>
      <c r="D23" s="54" t="s">
        <v>13</v>
      </c>
      <c r="E23" s="54">
        <v>577</v>
      </c>
      <c r="F23" s="54">
        <v>25</v>
      </c>
      <c r="G23" s="54">
        <f t="shared" si="9"/>
        <v>602</v>
      </c>
      <c r="H23" s="54">
        <f t="shared" si="2"/>
        <v>662.2</v>
      </c>
      <c r="I23" s="53">
        <v>3500</v>
      </c>
      <c r="J23" s="55">
        <v>0</v>
      </c>
      <c r="K23" s="56">
        <f t="shared" si="4"/>
        <v>0</v>
      </c>
      <c r="L23" s="57">
        <f t="shared" si="5"/>
        <v>0</v>
      </c>
      <c r="M23" s="56">
        <f t="shared" si="6"/>
        <v>1456840</v>
      </c>
      <c r="N23" s="22" t="s">
        <v>33</v>
      </c>
    </row>
    <row r="24" spans="1:14" x14ac:dyDescent="0.25">
      <c r="A24" s="53">
        <v>23</v>
      </c>
      <c r="B24" s="54">
        <v>405</v>
      </c>
      <c r="C24" s="54">
        <v>4</v>
      </c>
      <c r="D24" s="54" t="s">
        <v>24</v>
      </c>
      <c r="E24" s="54">
        <v>412</v>
      </c>
      <c r="F24" s="54">
        <v>41</v>
      </c>
      <c r="G24" s="54">
        <f t="shared" si="9"/>
        <v>453</v>
      </c>
      <c r="H24" s="54">
        <f t="shared" si="2"/>
        <v>498.30000000000007</v>
      </c>
      <c r="I24" s="53">
        <v>3500</v>
      </c>
      <c r="J24" s="55">
        <f t="shared" si="3"/>
        <v>1585500</v>
      </c>
      <c r="K24" s="56">
        <f t="shared" si="4"/>
        <v>1617210</v>
      </c>
      <c r="L24" s="57">
        <f t="shared" si="5"/>
        <v>3500</v>
      </c>
      <c r="M24" s="56">
        <f t="shared" si="6"/>
        <v>1096260.0000000002</v>
      </c>
      <c r="N24" s="22" t="s">
        <v>32</v>
      </c>
    </row>
    <row r="25" spans="1:14" x14ac:dyDescent="0.25">
      <c r="A25" s="53">
        <v>24</v>
      </c>
      <c r="B25" s="54">
        <v>406</v>
      </c>
      <c r="C25" s="54">
        <v>4</v>
      </c>
      <c r="D25" s="54" t="s">
        <v>24</v>
      </c>
      <c r="E25" s="54">
        <v>420</v>
      </c>
      <c r="F25" s="54">
        <v>29</v>
      </c>
      <c r="G25" s="54">
        <f t="shared" si="9"/>
        <v>449</v>
      </c>
      <c r="H25" s="54">
        <f t="shared" si="2"/>
        <v>493.90000000000003</v>
      </c>
      <c r="I25" s="53">
        <v>3500</v>
      </c>
      <c r="J25" s="55">
        <v>0</v>
      </c>
      <c r="K25" s="56">
        <f t="shared" si="4"/>
        <v>0</v>
      </c>
      <c r="L25" s="57">
        <f t="shared" si="5"/>
        <v>0</v>
      </c>
      <c r="M25" s="56">
        <f t="shared" si="6"/>
        <v>1086580</v>
      </c>
      <c r="N25" s="22" t="s">
        <v>33</v>
      </c>
    </row>
    <row r="26" spans="1:14" x14ac:dyDescent="0.25">
      <c r="A26" s="53">
        <v>25</v>
      </c>
      <c r="B26" s="54">
        <v>501</v>
      </c>
      <c r="C26" s="54">
        <v>5</v>
      </c>
      <c r="D26" s="54" t="s">
        <v>24</v>
      </c>
      <c r="E26" s="54">
        <v>420</v>
      </c>
      <c r="F26" s="54">
        <v>29</v>
      </c>
      <c r="G26" s="54">
        <f>E26+F26</f>
        <v>449</v>
      </c>
      <c r="H26" s="54">
        <f t="shared" si="2"/>
        <v>493.90000000000003</v>
      </c>
      <c r="I26" s="53">
        <v>3500</v>
      </c>
      <c r="J26" s="55">
        <f t="shared" si="3"/>
        <v>1571500</v>
      </c>
      <c r="K26" s="56">
        <f t="shared" si="4"/>
        <v>1602930</v>
      </c>
      <c r="L26" s="57">
        <f t="shared" si="5"/>
        <v>3500</v>
      </c>
      <c r="M26" s="56">
        <f t="shared" si="6"/>
        <v>1086580</v>
      </c>
      <c r="N26" s="22" t="s">
        <v>32</v>
      </c>
    </row>
    <row r="27" spans="1:14" x14ac:dyDescent="0.25">
      <c r="A27" s="53">
        <v>26</v>
      </c>
      <c r="B27" s="54">
        <v>502</v>
      </c>
      <c r="C27" s="54">
        <v>5</v>
      </c>
      <c r="D27" s="54" t="s">
        <v>24</v>
      </c>
      <c r="E27" s="54">
        <v>400</v>
      </c>
      <c r="F27" s="54">
        <v>41</v>
      </c>
      <c r="G27" s="54">
        <f t="shared" ref="G27:G37" si="10">E27+F27</f>
        <v>441</v>
      </c>
      <c r="H27" s="54">
        <f t="shared" si="2"/>
        <v>485.1</v>
      </c>
      <c r="I27" s="53">
        <v>3500</v>
      </c>
      <c r="J27" s="55">
        <f t="shared" si="3"/>
        <v>1543500</v>
      </c>
      <c r="K27" s="56">
        <f t="shared" si="4"/>
        <v>1574370</v>
      </c>
      <c r="L27" s="57">
        <f t="shared" si="5"/>
        <v>3500</v>
      </c>
      <c r="M27" s="56">
        <f t="shared" si="6"/>
        <v>1067220</v>
      </c>
      <c r="N27" s="22" t="s">
        <v>32</v>
      </c>
    </row>
    <row r="28" spans="1:14" x14ac:dyDescent="0.25">
      <c r="A28" s="53">
        <v>27</v>
      </c>
      <c r="B28" s="54">
        <v>503</v>
      </c>
      <c r="C28" s="54">
        <v>5</v>
      </c>
      <c r="D28" s="54" t="s">
        <v>13</v>
      </c>
      <c r="E28" s="54">
        <v>577</v>
      </c>
      <c r="F28" s="54">
        <v>25</v>
      </c>
      <c r="G28" s="54">
        <f t="shared" si="10"/>
        <v>602</v>
      </c>
      <c r="H28" s="54">
        <f t="shared" si="2"/>
        <v>662.2</v>
      </c>
      <c r="I28" s="53">
        <v>3500</v>
      </c>
      <c r="J28" s="55">
        <f t="shared" si="3"/>
        <v>2107000</v>
      </c>
      <c r="K28" s="56">
        <f t="shared" si="4"/>
        <v>2149140</v>
      </c>
      <c r="L28" s="57">
        <f t="shared" si="5"/>
        <v>4500</v>
      </c>
      <c r="M28" s="56">
        <f t="shared" si="6"/>
        <v>1456840</v>
      </c>
      <c r="N28" s="22" t="s">
        <v>32</v>
      </c>
    </row>
    <row r="29" spans="1:14" x14ac:dyDescent="0.25">
      <c r="A29" s="53">
        <v>28</v>
      </c>
      <c r="B29" s="54">
        <v>504</v>
      </c>
      <c r="C29" s="54">
        <v>5</v>
      </c>
      <c r="D29" s="54" t="s">
        <v>13</v>
      </c>
      <c r="E29" s="54">
        <v>577</v>
      </c>
      <c r="F29" s="54">
        <v>25</v>
      </c>
      <c r="G29" s="54">
        <f t="shared" si="10"/>
        <v>602</v>
      </c>
      <c r="H29" s="54">
        <f t="shared" si="2"/>
        <v>662.2</v>
      </c>
      <c r="I29" s="53">
        <v>3500</v>
      </c>
      <c r="J29" s="55">
        <v>0</v>
      </c>
      <c r="K29" s="56">
        <f t="shared" si="4"/>
        <v>0</v>
      </c>
      <c r="L29" s="57">
        <f t="shared" si="5"/>
        <v>0</v>
      </c>
      <c r="M29" s="56">
        <f t="shared" si="6"/>
        <v>1456840</v>
      </c>
      <c r="N29" s="22" t="s">
        <v>33</v>
      </c>
    </row>
    <row r="30" spans="1:14" x14ac:dyDescent="0.25">
      <c r="A30" s="53">
        <v>29</v>
      </c>
      <c r="B30" s="54">
        <v>505</v>
      </c>
      <c r="C30" s="54">
        <v>5</v>
      </c>
      <c r="D30" s="54" t="s">
        <v>24</v>
      </c>
      <c r="E30" s="54">
        <v>412</v>
      </c>
      <c r="F30" s="54">
        <v>41</v>
      </c>
      <c r="G30" s="54">
        <f t="shared" si="10"/>
        <v>453</v>
      </c>
      <c r="H30" s="54">
        <f t="shared" si="2"/>
        <v>498.30000000000007</v>
      </c>
      <c r="I30" s="53">
        <v>3500</v>
      </c>
      <c r="J30" s="55">
        <f t="shared" si="3"/>
        <v>1585500</v>
      </c>
      <c r="K30" s="56">
        <f t="shared" si="4"/>
        <v>1617210</v>
      </c>
      <c r="L30" s="57">
        <f t="shared" si="5"/>
        <v>3500</v>
      </c>
      <c r="M30" s="56">
        <f t="shared" si="6"/>
        <v>1096260.0000000002</v>
      </c>
      <c r="N30" s="22" t="s">
        <v>32</v>
      </c>
    </row>
    <row r="31" spans="1:14" x14ac:dyDescent="0.25">
      <c r="A31" s="53">
        <v>30</v>
      </c>
      <c r="B31" s="54">
        <v>506</v>
      </c>
      <c r="C31" s="54">
        <v>5</v>
      </c>
      <c r="D31" s="54" t="s">
        <v>24</v>
      </c>
      <c r="E31" s="54">
        <v>420</v>
      </c>
      <c r="F31" s="54">
        <v>29</v>
      </c>
      <c r="G31" s="54">
        <f t="shared" si="10"/>
        <v>449</v>
      </c>
      <c r="H31" s="54">
        <f t="shared" si="2"/>
        <v>493.90000000000003</v>
      </c>
      <c r="I31" s="53">
        <v>3500</v>
      </c>
      <c r="J31" s="55">
        <v>0</v>
      </c>
      <c r="K31" s="56">
        <f t="shared" si="4"/>
        <v>0</v>
      </c>
      <c r="L31" s="57">
        <f t="shared" si="5"/>
        <v>0</v>
      </c>
      <c r="M31" s="56">
        <f t="shared" si="6"/>
        <v>1086580</v>
      </c>
      <c r="N31" s="22" t="s">
        <v>33</v>
      </c>
    </row>
    <row r="32" spans="1:14" x14ac:dyDescent="0.25">
      <c r="A32" s="53">
        <v>31</v>
      </c>
      <c r="B32" s="54">
        <v>601</v>
      </c>
      <c r="C32" s="54">
        <v>6</v>
      </c>
      <c r="D32" s="54" t="s">
        <v>24</v>
      </c>
      <c r="E32" s="54">
        <v>420</v>
      </c>
      <c r="F32" s="54">
        <v>29</v>
      </c>
      <c r="G32" s="54">
        <f t="shared" si="10"/>
        <v>449</v>
      </c>
      <c r="H32" s="54">
        <f t="shared" si="2"/>
        <v>493.90000000000003</v>
      </c>
      <c r="I32" s="53">
        <v>3500</v>
      </c>
      <c r="J32" s="55">
        <f t="shared" si="3"/>
        <v>1571500</v>
      </c>
      <c r="K32" s="56">
        <f t="shared" si="4"/>
        <v>1602930</v>
      </c>
      <c r="L32" s="57">
        <f t="shared" si="5"/>
        <v>3500</v>
      </c>
      <c r="M32" s="56">
        <f t="shared" si="6"/>
        <v>1086580</v>
      </c>
      <c r="N32" s="22" t="s">
        <v>32</v>
      </c>
    </row>
    <row r="33" spans="1:14" x14ac:dyDescent="0.25">
      <c r="A33" s="53">
        <v>32</v>
      </c>
      <c r="B33" s="54">
        <v>602</v>
      </c>
      <c r="C33" s="54">
        <v>6</v>
      </c>
      <c r="D33" s="54" t="s">
        <v>24</v>
      </c>
      <c r="E33" s="54">
        <v>400</v>
      </c>
      <c r="F33" s="54">
        <v>41</v>
      </c>
      <c r="G33" s="54">
        <f t="shared" si="10"/>
        <v>441</v>
      </c>
      <c r="H33" s="54">
        <f t="shared" si="2"/>
        <v>485.1</v>
      </c>
      <c r="I33" s="53">
        <v>3500</v>
      </c>
      <c r="J33" s="55">
        <f t="shared" si="3"/>
        <v>1543500</v>
      </c>
      <c r="K33" s="56">
        <f t="shared" si="4"/>
        <v>1574370</v>
      </c>
      <c r="L33" s="57">
        <f t="shared" si="5"/>
        <v>3500</v>
      </c>
      <c r="M33" s="56">
        <f t="shared" si="6"/>
        <v>1067220</v>
      </c>
      <c r="N33" s="22" t="s">
        <v>32</v>
      </c>
    </row>
    <row r="34" spans="1:14" x14ac:dyDescent="0.25">
      <c r="A34" s="53">
        <v>33</v>
      </c>
      <c r="B34" s="54">
        <v>603</v>
      </c>
      <c r="C34" s="54">
        <v>6</v>
      </c>
      <c r="D34" s="54" t="s">
        <v>13</v>
      </c>
      <c r="E34" s="54">
        <v>577</v>
      </c>
      <c r="F34" s="54">
        <v>25</v>
      </c>
      <c r="G34" s="54">
        <f t="shared" si="10"/>
        <v>602</v>
      </c>
      <c r="H34" s="54">
        <f t="shared" si="2"/>
        <v>662.2</v>
      </c>
      <c r="I34" s="53">
        <v>3500</v>
      </c>
      <c r="J34" s="55">
        <f t="shared" si="3"/>
        <v>2107000</v>
      </c>
      <c r="K34" s="56">
        <f t="shared" si="4"/>
        <v>2149140</v>
      </c>
      <c r="L34" s="57">
        <f t="shared" si="5"/>
        <v>4500</v>
      </c>
      <c r="M34" s="56">
        <f t="shared" si="6"/>
        <v>1456840</v>
      </c>
      <c r="N34" s="22" t="s">
        <v>32</v>
      </c>
    </row>
    <row r="35" spans="1:14" x14ac:dyDescent="0.25">
      <c r="A35" s="53">
        <v>34</v>
      </c>
      <c r="B35" s="54">
        <v>604</v>
      </c>
      <c r="C35" s="54">
        <v>6</v>
      </c>
      <c r="D35" s="54" t="s">
        <v>13</v>
      </c>
      <c r="E35" s="54">
        <v>577</v>
      </c>
      <c r="F35" s="54">
        <v>25</v>
      </c>
      <c r="G35" s="54">
        <f t="shared" si="10"/>
        <v>602</v>
      </c>
      <c r="H35" s="54">
        <f t="shared" si="2"/>
        <v>662.2</v>
      </c>
      <c r="I35" s="53">
        <v>3500</v>
      </c>
      <c r="J35" s="55">
        <v>0</v>
      </c>
      <c r="K35" s="56">
        <f t="shared" si="4"/>
        <v>0</v>
      </c>
      <c r="L35" s="57">
        <f t="shared" si="5"/>
        <v>0</v>
      </c>
      <c r="M35" s="56">
        <f t="shared" si="6"/>
        <v>1456840</v>
      </c>
      <c r="N35" s="22" t="s">
        <v>33</v>
      </c>
    </row>
    <row r="36" spans="1:14" x14ac:dyDescent="0.25">
      <c r="A36" s="53">
        <v>35</v>
      </c>
      <c r="B36" s="54">
        <v>605</v>
      </c>
      <c r="C36" s="54">
        <v>6</v>
      </c>
      <c r="D36" s="54" t="s">
        <v>24</v>
      </c>
      <c r="E36" s="54">
        <v>412</v>
      </c>
      <c r="F36" s="54">
        <v>41</v>
      </c>
      <c r="G36" s="54">
        <f t="shared" si="10"/>
        <v>453</v>
      </c>
      <c r="H36" s="54">
        <f t="shared" si="2"/>
        <v>498.30000000000007</v>
      </c>
      <c r="I36" s="53">
        <v>3500</v>
      </c>
      <c r="J36" s="55">
        <f t="shared" si="3"/>
        <v>1585500</v>
      </c>
      <c r="K36" s="56">
        <f t="shared" si="4"/>
        <v>1617210</v>
      </c>
      <c r="L36" s="57">
        <f t="shared" si="5"/>
        <v>3500</v>
      </c>
      <c r="M36" s="56">
        <f t="shared" si="6"/>
        <v>1096260.0000000002</v>
      </c>
      <c r="N36" s="22" t="s">
        <v>32</v>
      </c>
    </row>
    <row r="37" spans="1:14" x14ac:dyDescent="0.25">
      <c r="A37" s="53">
        <v>36</v>
      </c>
      <c r="B37" s="54">
        <v>606</v>
      </c>
      <c r="C37" s="54">
        <v>6</v>
      </c>
      <c r="D37" s="54" t="s">
        <v>24</v>
      </c>
      <c r="E37" s="54">
        <v>420</v>
      </c>
      <c r="F37" s="54">
        <v>29</v>
      </c>
      <c r="G37" s="54">
        <f t="shared" si="10"/>
        <v>449</v>
      </c>
      <c r="H37" s="54">
        <f t="shared" ref="H37" si="11">G37*1.1</f>
        <v>493.90000000000003</v>
      </c>
      <c r="I37" s="53">
        <v>3500</v>
      </c>
      <c r="J37" s="55">
        <f t="shared" ref="J37" si="12">G37*I37</f>
        <v>1571500</v>
      </c>
      <c r="K37" s="56">
        <f t="shared" si="4"/>
        <v>1602930</v>
      </c>
      <c r="L37" s="57">
        <f t="shared" ref="L37" si="13">MROUND((K37*0.025/12),500)</f>
        <v>3500</v>
      </c>
      <c r="M37" s="56">
        <f t="shared" ref="M37" si="14">H37*2200</f>
        <v>1086580</v>
      </c>
      <c r="N37" s="22" t="s">
        <v>32</v>
      </c>
    </row>
    <row r="38" spans="1:14" x14ac:dyDescent="0.25">
      <c r="A38" s="58" t="s">
        <v>3</v>
      </c>
      <c r="B38" s="59"/>
      <c r="C38" s="59"/>
      <c r="D38" s="60"/>
      <c r="E38" s="61">
        <f>SUM(E2:E37)</f>
        <v>16836</v>
      </c>
      <c r="F38" s="61">
        <f>SUM(F2:F37)</f>
        <v>1140</v>
      </c>
      <c r="G38" s="61">
        <f>SUM(G2:G37)</f>
        <v>17976</v>
      </c>
      <c r="H38" s="62">
        <f>SUM(H2:H37)</f>
        <v>19773.600000000002</v>
      </c>
      <c r="I38" s="62"/>
      <c r="J38" s="63">
        <f>SUM(J2:J37)</f>
        <v>40831000</v>
      </c>
      <c r="K38" s="63">
        <f>SUM(K2:K37)</f>
        <v>41647620</v>
      </c>
      <c r="L38" s="57"/>
      <c r="M38" s="63">
        <f>SUM(M2:M37)</f>
        <v>43501920</v>
      </c>
    </row>
    <row r="39" spans="1:14" x14ac:dyDescent="0.25">
      <c r="A39" s="37"/>
      <c r="B39" s="38"/>
      <c r="C39" s="39"/>
      <c r="D39" s="38"/>
      <c r="E39" s="38"/>
      <c r="F39" s="38"/>
      <c r="G39" s="38"/>
      <c r="H39" s="38"/>
      <c r="I39" s="37"/>
      <c r="J39" s="40"/>
      <c r="K39" s="40"/>
      <c r="L39" s="41"/>
      <c r="M39" s="42"/>
    </row>
    <row r="40" spans="1:14" x14ac:dyDescent="0.25">
      <c r="A40" s="37"/>
      <c r="B40" s="38"/>
      <c r="C40" s="39"/>
      <c r="D40" s="43"/>
      <c r="E40" s="43"/>
      <c r="F40" s="43"/>
      <c r="G40" s="43"/>
      <c r="H40" s="44"/>
      <c r="I40" s="37"/>
      <c r="J40" s="45"/>
      <c r="K40" s="45"/>
      <c r="L40" s="46"/>
      <c r="M40" s="47"/>
    </row>
    <row r="41" spans="1:14" ht="16.5" x14ac:dyDescent="0.3">
      <c r="A41" s="37"/>
      <c r="B41" s="38"/>
      <c r="C41" s="39"/>
      <c r="N41" s="3"/>
    </row>
    <row r="42" spans="1:14" ht="16.5" x14ac:dyDescent="0.3">
      <c r="A42" s="37"/>
      <c r="B42" s="38"/>
      <c r="C42" s="39"/>
      <c r="N42" s="3"/>
    </row>
    <row r="43" spans="1:14" ht="17.25" thickBot="1" x14ac:dyDescent="0.35">
      <c r="A43" s="37"/>
      <c r="B43" s="38"/>
      <c r="C43" s="39"/>
      <c r="N43" s="3"/>
    </row>
    <row r="44" spans="1:14" ht="15.75" thickBot="1" x14ac:dyDescent="0.3">
      <c r="A44" s="37"/>
      <c r="B44" s="38"/>
      <c r="C44" s="39"/>
      <c r="H44" s="65"/>
      <c r="M44" s="66"/>
      <c r="N44" s="67"/>
    </row>
    <row r="45" spans="1:14" ht="15.75" thickBot="1" x14ac:dyDescent="0.3">
      <c r="A45" s="37"/>
      <c r="B45" s="38"/>
      <c r="C45" s="39"/>
      <c r="N45" s="67"/>
    </row>
    <row r="46" spans="1:14" ht="15.75" thickBot="1" x14ac:dyDescent="0.3">
      <c r="A46" s="37"/>
      <c r="B46" s="38"/>
      <c r="C46" s="39"/>
      <c r="N46" s="67"/>
    </row>
    <row r="47" spans="1:14" ht="15.75" thickBot="1" x14ac:dyDescent="0.3">
      <c r="A47" s="37"/>
      <c r="B47" s="38"/>
      <c r="C47" s="39"/>
      <c r="N47" s="67"/>
    </row>
    <row r="48" spans="1:14" ht="15.75" thickBot="1" x14ac:dyDescent="0.3">
      <c r="A48" s="37"/>
      <c r="B48" s="38"/>
      <c r="C48" s="39"/>
      <c r="N48" s="67"/>
    </row>
    <row r="49" spans="1:14" ht="15.75" thickBot="1" x14ac:dyDescent="0.3">
      <c r="A49" s="37"/>
      <c r="B49" s="38"/>
      <c r="C49" s="39"/>
      <c r="N49" s="67"/>
    </row>
    <row r="50" spans="1:14" ht="15.75" thickBot="1" x14ac:dyDescent="0.3">
      <c r="A50" s="37"/>
      <c r="B50" s="38"/>
      <c r="C50" s="39"/>
      <c r="N50" s="67"/>
    </row>
    <row r="51" spans="1:14" ht="15.75" thickBot="1" x14ac:dyDescent="0.3">
      <c r="A51" s="37"/>
      <c r="B51" s="38"/>
      <c r="C51" s="39"/>
      <c r="N51" s="67"/>
    </row>
    <row r="52" spans="1:14" ht="15.75" thickBot="1" x14ac:dyDescent="0.3">
      <c r="A52" s="37"/>
      <c r="B52" s="38"/>
      <c r="C52" s="39"/>
      <c r="N52" s="67"/>
    </row>
    <row r="53" spans="1:14" ht="15.75" thickBot="1" x14ac:dyDescent="0.3">
      <c r="A53" s="37"/>
      <c r="B53" s="38"/>
      <c r="C53" s="39"/>
      <c r="N53" s="67"/>
    </row>
    <row r="54" spans="1:14" ht="15.75" thickBot="1" x14ac:dyDescent="0.3">
      <c r="A54" s="37"/>
      <c r="B54" s="38"/>
      <c r="C54" s="39"/>
      <c r="N54" s="67"/>
    </row>
    <row r="55" spans="1:14" ht="16.5" x14ac:dyDescent="0.3">
      <c r="A55" s="37"/>
      <c r="B55" s="38"/>
      <c r="C55" s="39"/>
      <c r="N55" s="3"/>
    </row>
    <row r="56" spans="1:14" ht="16.5" x14ac:dyDescent="0.3">
      <c r="A56" s="37"/>
      <c r="B56" s="38"/>
      <c r="C56" s="39"/>
      <c r="N56" s="3"/>
    </row>
    <row r="57" spans="1:14" ht="16.5" x14ac:dyDescent="0.3">
      <c r="A57" s="37"/>
      <c r="B57" s="38"/>
      <c r="C57" s="39"/>
      <c r="N57" s="3"/>
    </row>
    <row r="58" spans="1:14" ht="16.5" x14ac:dyDescent="0.3">
      <c r="A58" s="37"/>
      <c r="B58" s="38"/>
      <c r="C58" s="39"/>
      <c r="N58" s="3"/>
    </row>
    <row r="59" spans="1:14" ht="16.5" x14ac:dyDescent="0.3">
      <c r="A59" s="37"/>
      <c r="B59" s="38"/>
      <c r="C59" s="39"/>
      <c r="N59" s="3"/>
    </row>
    <row r="60" spans="1:14" ht="16.5" x14ac:dyDescent="0.3">
      <c r="A60" s="37"/>
      <c r="B60" s="38"/>
      <c r="C60" s="39"/>
      <c r="N60" s="3"/>
    </row>
    <row r="61" spans="1:14" ht="16.5" x14ac:dyDescent="0.3">
      <c r="A61" s="37"/>
      <c r="B61" s="38"/>
      <c r="C61" s="39"/>
      <c r="N61" s="3"/>
    </row>
    <row r="62" spans="1:14" ht="16.5" x14ac:dyDescent="0.3">
      <c r="A62" s="37"/>
      <c r="B62" s="38"/>
      <c r="C62" s="39"/>
      <c r="N62" s="3"/>
    </row>
    <row r="63" spans="1:14" ht="16.5" x14ac:dyDescent="0.3">
      <c r="A63" s="37"/>
      <c r="B63" s="38"/>
      <c r="C63" s="39"/>
      <c r="N63" s="3"/>
    </row>
    <row r="64" spans="1:14" ht="16.5" x14ac:dyDescent="0.3">
      <c r="A64" s="37"/>
      <c r="B64" s="38"/>
      <c r="C64" s="39"/>
      <c r="N64" s="3"/>
    </row>
    <row r="65" spans="1:14" ht="16.5" x14ac:dyDescent="0.3">
      <c r="A65" s="37"/>
      <c r="B65" s="38"/>
      <c r="C65" s="39"/>
      <c r="N65" s="3"/>
    </row>
    <row r="66" spans="1:14" ht="16.5" x14ac:dyDescent="0.3">
      <c r="A66" s="37"/>
      <c r="B66" s="38"/>
      <c r="C66" s="39"/>
      <c r="N66" s="3"/>
    </row>
    <row r="67" spans="1:14" ht="16.5" x14ac:dyDescent="0.3">
      <c r="A67" s="37"/>
      <c r="B67" s="38"/>
      <c r="C67" s="39"/>
      <c r="N67" s="3"/>
    </row>
    <row r="68" spans="1:14" ht="16.5" x14ac:dyDescent="0.3">
      <c r="A68" s="37"/>
      <c r="B68" s="38"/>
      <c r="C68" s="39"/>
      <c r="N68" s="3"/>
    </row>
    <row r="69" spans="1:14" ht="16.5" x14ac:dyDescent="0.3">
      <c r="A69" s="37"/>
      <c r="B69" s="38"/>
      <c r="C69" s="39"/>
      <c r="N69" s="3"/>
    </row>
    <row r="70" spans="1:14" ht="16.5" x14ac:dyDescent="0.3">
      <c r="A70" s="37"/>
      <c r="B70" s="38"/>
      <c r="C70" s="39"/>
      <c r="N70" s="3"/>
    </row>
    <row r="71" spans="1:14" ht="16.5" x14ac:dyDescent="0.3">
      <c r="A71" s="37"/>
      <c r="B71" s="38"/>
      <c r="C71" s="39"/>
      <c r="N71" s="3"/>
    </row>
    <row r="72" spans="1:14" x14ac:dyDescent="0.25">
      <c r="A72" s="43"/>
      <c r="B72" s="38"/>
      <c r="C72" s="39"/>
    </row>
    <row r="73" spans="1:14" x14ac:dyDescent="0.25">
      <c r="B73" s="38"/>
      <c r="C73" s="39"/>
    </row>
    <row r="74" spans="1:14" x14ac:dyDescent="0.25">
      <c r="B74" s="38"/>
      <c r="C74" s="39"/>
    </row>
  </sheetData>
  <mergeCells count="1">
    <mergeCell ref="A38:D38"/>
  </mergeCells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BC8D-4EE3-4624-9519-D3270E655D4B}">
  <dimension ref="A1:P62"/>
  <sheetViews>
    <sheetView topLeftCell="A16" zoomScale="145" zoomScaleNormal="145" workbookViewId="0">
      <selection activeCell="J26" sqref="J26:K26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1.5703125" style="64" customWidth="1"/>
    <col min="11" max="11" width="12.425781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65" bestFit="1" customWidth="1"/>
    <col min="16" max="16" width="16.140625" customWidth="1"/>
  </cols>
  <sheetData>
    <row r="1" spans="1:16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6" x14ac:dyDescent="0.25">
      <c r="A2" s="53">
        <v>1</v>
      </c>
      <c r="B2" s="54">
        <v>101</v>
      </c>
      <c r="C2" s="54">
        <v>1</v>
      </c>
      <c r="D2" s="54" t="s">
        <v>24</v>
      </c>
      <c r="E2" s="54">
        <v>420</v>
      </c>
      <c r="F2" s="54">
        <v>29</v>
      </c>
      <c r="G2" s="54">
        <f>E2+F2</f>
        <v>449</v>
      </c>
      <c r="H2" s="54">
        <f>G2*1.1</f>
        <v>493.90000000000003</v>
      </c>
      <c r="I2" s="53">
        <v>3500</v>
      </c>
      <c r="J2" s="55">
        <f>G2*I2</f>
        <v>1571500</v>
      </c>
      <c r="K2" s="56">
        <f>J2*1.02</f>
        <v>1602930</v>
      </c>
      <c r="L2" s="57">
        <f t="shared" ref="L2:L25" si="0">MROUND((K2*0.025/12),500)</f>
        <v>3500</v>
      </c>
      <c r="M2" s="56">
        <f>H2*2200</f>
        <v>1086580</v>
      </c>
      <c r="N2" s="22" t="s">
        <v>32</v>
      </c>
      <c r="O2" s="7"/>
      <c r="P2" s="15"/>
    </row>
    <row r="3" spans="1:16" x14ac:dyDescent="0.25">
      <c r="A3" s="53">
        <v>2</v>
      </c>
      <c r="B3" s="54">
        <v>102</v>
      </c>
      <c r="C3" s="54">
        <v>1</v>
      </c>
      <c r="D3" s="54" t="s">
        <v>24</v>
      </c>
      <c r="E3" s="54">
        <v>400</v>
      </c>
      <c r="F3" s="54">
        <v>41</v>
      </c>
      <c r="G3" s="54">
        <f t="shared" ref="G3:G4" si="1">E3+F3</f>
        <v>441</v>
      </c>
      <c r="H3" s="54">
        <f t="shared" ref="H3:H25" si="2">G3*1.1</f>
        <v>485.1</v>
      </c>
      <c r="I3" s="53">
        <v>3500</v>
      </c>
      <c r="J3" s="55">
        <f t="shared" ref="J3:J25" si="3">G3*I3</f>
        <v>1543500</v>
      </c>
      <c r="K3" s="56">
        <f t="shared" ref="K3:K25" si="4">J3*1.02</f>
        <v>1574370</v>
      </c>
      <c r="L3" s="57">
        <f t="shared" si="0"/>
        <v>3500</v>
      </c>
      <c r="M3" s="56">
        <f t="shared" ref="M3:M25" si="5">H3*2200</f>
        <v>1067220</v>
      </c>
      <c r="N3" s="22" t="s">
        <v>32</v>
      </c>
    </row>
    <row r="4" spans="1:16" x14ac:dyDescent="0.25">
      <c r="A4" s="53">
        <v>3</v>
      </c>
      <c r="B4" s="54">
        <v>103</v>
      </c>
      <c r="C4" s="54">
        <v>1</v>
      </c>
      <c r="D4" s="54" t="s">
        <v>13</v>
      </c>
      <c r="E4" s="54">
        <v>577</v>
      </c>
      <c r="F4" s="54">
        <v>25</v>
      </c>
      <c r="G4" s="54">
        <f t="shared" si="1"/>
        <v>602</v>
      </c>
      <c r="H4" s="54">
        <f t="shared" si="2"/>
        <v>662.2</v>
      </c>
      <c r="I4" s="53">
        <v>3500</v>
      </c>
      <c r="J4" s="55">
        <f t="shared" si="3"/>
        <v>2107000</v>
      </c>
      <c r="K4" s="56">
        <f t="shared" si="4"/>
        <v>2149140</v>
      </c>
      <c r="L4" s="57">
        <f t="shared" si="0"/>
        <v>4500</v>
      </c>
      <c r="M4" s="56">
        <f t="shared" si="5"/>
        <v>1456840</v>
      </c>
      <c r="N4" s="22" t="s">
        <v>32</v>
      </c>
    </row>
    <row r="5" spans="1:16" x14ac:dyDescent="0.25">
      <c r="A5" s="53">
        <v>4</v>
      </c>
      <c r="B5" s="54">
        <v>201</v>
      </c>
      <c r="C5" s="54">
        <v>2</v>
      </c>
      <c r="D5" s="54" t="s">
        <v>24</v>
      </c>
      <c r="E5" s="54">
        <v>420</v>
      </c>
      <c r="F5" s="54">
        <v>29</v>
      </c>
      <c r="G5" s="54">
        <f>E5+F5</f>
        <v>449</v>
      </c>
      <c r="H5" s="54">
        <f t="shared" si="2"/>
        <v>493.90000000000003</v>
      </c>
      <c r="I5" s="53">
        <v>3500</v>
      </c>
      <c r="J5" s="55">
        <f t="shared" si="3"/>
        <v>1571500</v>
      </c>
      <c r="K5" s="56">
        <f t="shared" si="4"/>
        <v>1602930</v>
      </c>
      <c r="L5" s="57">
        <f t="shared" si="0"/>
        <v>3500</v>
      </c>
      <c r="M5" s="56">
        <f t="shared" si="5"/>
        <v>1086580</v>
      </c>
      <c r="N5" s="22" t="s">
        <v>32</v>
      </c>
    </row>
    <row r="6" spans="1:16" x14ac:dyDescent="0.25">
      <c r="A6" s="53">
        <v>5</v>
      </c>
      <c r="B6" s="54">
        <v>202</v>
      </c>
      <c r="C6" s="54">
        <v>2</v>
      </c>
      <c r="D6" s="54" t="s">
        <v>24</v>
      </c>
      <c r="E6" s="54">
        <v>400</v>
      </c>
      <c r="F6" s="54">
        <v>41</v>
      </c>
      <c r="G6" s="54">
        <f t="shared" ref="G6:G8" si="6">E6+F6</f>
        <v>441</v>
      </c>
      <c r="H6" s="54">
        <f t="shared" si="2"/>
        <v>485.1</v>
      </c>
      <c r="I6" s="53">
        <v>3500</v>
      </c>
      <c r="J6" s="55">
        <f t="shared" si="3"/>
        <v>1543500</v>
      </c>
      <c r="K6" s="56">
        <f t="shared" si="4"/>
        <v>1574370</v>
      </c>
      <c r="L6" s="57">
        <f t="shared" si="0"/>
        <v>3500</v>
      </c>
      <c r="M6" s="56">
        <f t="shared" si="5"/>
        <v>1067220</v>
      </c>
      <c r="N6" s="22" t="s">
        <v>32</v>
      </c>
    </row>
    <row r="7" spans="1:16" x14ac:dyDescent="0.25">
      <c r="A7" s="53">
        <v>6</v>
      </c>
      <c r="B7" s="54">
        <v>203</v>
      </c>
      <c r="C7" s="54">
        <v>2</v>
      </c>
      <c r="D7" s="54" t="s">
        <v>13</v>
      </c>
      <c r="E7" s="54">
        <v>577</v>
      </c>
      <c r="F7" s="54">
        <v>25</v>
      </c>
      <c r="G7" s="54">
        <f t="shared" si="6"/>
        <v>602</v>
      </c>
      <c r="H7" s="54">
        <f t="shared" si="2"/>
        <v>662.2</v>
      </c>
      <c r="I7" s="53">
        <v>3500</v>
      </c>
      <c r="J7" s="55">
        <f t="shared" si="3"/>
        <v>2107000</v>
      </c>
      <c r="K7" s="56">
        <f t="shared" si="4"/>
        <v>2149140</v>
      </c>
      <c r="L7" s="57">
        <f t="shared" si="0"/>
        <v>4500</v>
      </c>
      <c r="M7" s="56">
        <f t="shared" si="5"/>
        <v>1456840</v>
      </c>
      <c r="N7" s="22" t="s">
        <v>32</v>
      </c>
    </row>
    <row r="8" spans="1:16" x14ac:dyDescent="0.25">
      <c r="A8" s="53">
        <v>7</v>
      </c>
      <c r="B8" s="54">
        <v>205</v>
      </c>
      <c r="C8" s="54">
        <v>2</v>
      </c>
      <c r="D8" s="54" t="s">
        <v>24</v>
      </c>
      <c r="E8" s="54">
        <v>412</v>
      </c>
      <c r="F8" s="54">
        <v>41</v>
      </c>
      <c r="G8" s="54">
        <f t="shared" si="6"/>
        <v>453</v>
      </c>
      <c r="H8" s="54">
        <f t="shared" si="2"/>
        <v>498.30000000000007</v>
      </c>
      <c r="I8" s="53">
        <v>3500</v>
      </c>
      <c r="J8" s="55">
        <f t="shared" si="3"/>
        <v>1585500</v>
      </c>
      <c r="K8" s="56">
        <f t="shared" si="4"/>
        <v>1617210</v>
      </c>
      <c r="L8" s="57">
        <f t="shared" si="0"/>
        <v>3500</v>
      </c>
      <c r="M8" s="56">
        <f t="shared" si="5"/>
        <v>1096260.0000000002</v>
      </c>
      <c r="N8" s="22" t="s">
        <v>32</v>
      </c>
    </row>
    <row r="9" spans="1:16" x14ac:dyDescent="0.25">
      <c r="A9" s="53">
        <v>8</v>
      </c>
      <c r="B9" s="54">
        <v>301</v>
      </c>
      <c r="C9" s="54">
        <v>3</v>
      </c>
      <c r="D9" s="54" t="s">
        <v>24</v>
      </c>
      <c r="E9" s="54">
        <v>420</v>
      </c>
      <c r="F9" s="54">
        <v>29</v>
      </c>
      <c r="G9" s="54">
        <f>E9+F9</f>
        <v>449</v>
      </c>
      <c r="H9" s="54">
        <f t="shared" si="2"/>
        <v>493.90000000000003</v>
      </c>
      <c r="I9" s="53">
        <v>3500</v>
      </c>
      <c r="J9" s="55">
        <f t="shared" si="3"/>
        <v>1571500</v>
      </c>
      <c r="K9" s="56">
        <f t="shared" si="4"/>
        <v>1602930</v>
      </c>
      <c r="L9" s="57">
        <f t="shared" si="0"/>
        <v>3500</v>
      </c>
      <c r="M9" s="56">
        <f t="shared" si="5"/>
        <v>1086580</v>
      </c>
      <c r="N9" s="22" t="s">
        <v>32</v>
      </c>
    </row>
    <row r="10" spans="1:16" x14ac:dyDescent="0.25">
      <c r="A10" s="53">
        <v>9</v>
      </c>
      <c r="B10" s="54">
        <v>302</v>
      </c>
      <c r="C10" s="54">
        <v>3</v>
      </c>
      <c r="D10" s="54" t="s">
        <v>24</v>
      </c>
      <c r="E10" s="54">
        <v>400</v>
      </c>
      <c r="F10" s="54">
        <v>41</v>
      </c>
      <c r="G10" s="54">
        <f t="shared" ref="G10:G12" si="7">E10+F10</f>
        <v>441</v>
      </c>
      <c r="H10" s="54">
        <f t="shared" si="2"/>
        <v>485.1</v>
      </c>
      <c r="I10" s="53">
        <v>3500</v>
      </c>
      <c r="J10" s="55">
        <f t="shared" si="3"/>
        <v>1543500</v>
      </c>
      <c r="K10" s="56">
        <f t="shared" si="4"/>
        <v>1574370</v>
      </c>
      <c r="L10" s="57">
        <f t="shared" si="0"/>
        <v>3500</v>
      </c>
      <c r="M10" s="56">
        <f t="shared" si="5"/>
        <v>1067220</v>
      </c>
      <c r="N10" s="22" t="s">
        <v>32</v>
      </c>
    </row>
    <row r="11" spans="1:16" x14ac:dyDescent="0.25">
      <c r="A11" s="53">
        <v>10</v>
      </c>
      <c r="B11" s="54">
        <v>303</v>
      </c>
      <c r="C11" s="54">
        <v>3</v>
      </c>
      <c r="D11" s="54" t="s">
        <v>13</v>
      </c>
      <c r="E11" s="54">
        <v>577</v>
      </c>
      <c r="F11" s="54">
        <v>25</v>
      </c>
      <c r="G11" s="54">
        <f t="shared" si="7"/>
        <v>602</v>
      </c>
      <c r="H11" s="54">
        <f t="shared" si="2"/>
        <v>662.2</v>
      </c>
      <c r="I11" s="53">
        <v>3500</v>
      </c>
      <c r="J11" s="55">
        <f t="shared" si="3"/>
        <v>2107000</v>
      </c>
      <c r="K11" s="56">
        <f t="shared" si="4"/>
        <v>2149140</v>
      </c>
      <c r="L11" s="57">
        <f t="shared" si="0"/>
        <v>4500</v>
      </c>
      <c r="M11" s="56">
        <f t="shared" si="5"/>
        <v>1456840</v>
      </c>
      <c r="N11" s="22" t="s">
        <v>32</v>
      </c>
    </row>
    <row r="12" spans="1:16" x14ac:dyDescent="0.25">
      <c r="A12" s="53">
        <v>11</v>
      </c>
      <c r="B12" s="54">
        <v>305</v>
      </c>
      <c r="C12" s="54">
        <v>3</v>
      </c>
      <c r="D12" s="54" t="s">
        <v>24</v>
      </c>
      <c r="E12" s="54">
        <v>412</v>
      </c>
      <c r="F12" s="54">
        <v>41</v>
      </c>
      <c r="G12" s="54">
        <f t="shared" si="7"/>
        <v>453</v>
      </c>
      <c r="H12" s="54">
        <f t="shared" si="2"/>
        <v>498.30000000000007</v>
      </c>
      <c r="I12" s="53">
        <v>3500</v>
      </c>
      <c r="J12" s="55">
        <f t="shared" si="3"/>
        <v>1585500</v>
      </c>
      <c r="K12" s="56">
        <f t="shared" si="4"/>
        <v>1617210</v>
      </c>
      <c r="L12" s="57">
        <f t="shared" si="0"/>
        <v>3500</v>
      </c>
      <c r="M12" s="56">
        <f t="shared" si="5"/>
        <v>1096260.0000000002</v>
      </c>
      <c r="N12" s="22" t="s">
        <v>32</v>
      </c>
    </row>
    <row r="13" spans="1:16" x14ac:dyDescent="0.25">
      <c r="A13" s="53">
        <v>12</v>
      </c>
      <c r="B13" s="54">
        <v>401</v>
      </c>
      <c r="C13" s="54">
        <v>4</v>
      </c>
      <c r="D13" s="54" t="s">
        <v>24</v>
      </c>
      <c r="E13" s="54">
        <v>420</v>
      </c>
      <c r="F13" s="54">
        <v>29</v>
      </c>
      <c r="G13" s="54">
        <f>E13+F13</f>
        <v>449</v>
      </c>
      <c r="H13" s="54">
        <f t="shared" si="2"/>
        <v>493.90000000000003</v>
      </c>
      <c r="I13" s="53">
        <v>3500</v>
      </c>
      <c r="J13" s="55">
        <f t="shared" si="3"/>
        <v>1571500</v>
      </c>
      <c r="K13" s="56">
        <f t="shared" si="4"/>
        <v>1602930</v>
      </c>
      <c r="L13" s="57">
        <f t="shared" si="0"/>
        <v>3500</v>
      </c>
      <c r="M13" s="56">
        <f t="shared" si="5"/>
        <v>1086580</v>
      </c>
      <c r="N13" s="22" t="s">
        <v>32</v>
      </c>
    </row>
    <row r="14" spans="1:16" x14ac:dyDescent="0.25">
      <c r="A14" s="53">
        <v>13</v>
      </c>
      <c r="B14" s="54">
        <v>402</v>
      </c>
      <c r="C14" s="54">
        <v>4</v>
      </c>
      <c r="D14" s="54" t="s">
        <v>24</v>
      </c>
      <c r="E14" s="54">
        <v>400</v>
      </c>
      <c r="F14" s="54">
        <v>41</v>
      </c>
      <c r="G14" s="54">
        <f t="shared" ref="G14:G16" si="8">E14+F14</f>
        <v>441</v>
      </c>
      <c r="H14" s="54">
        <f t="shared" si="2"/>
        <v>485.1</v>
      </c>
      <c r="I14" s="53">
        <v>3500</v>
      </c>
      <c r="J14" s="55">
        <f t="shared" si="3"/>
        <v>1543500</v>
      </c>
      <c r="K14" s="56">
        <f t="shared" si="4"/>
        <v>1574370</v>
      </c>
      <c r="L14" s="57">
        <f t="shared" si="0"/>
        <v>3500</v>
      </c>
      <c r="M14" s="56">
        <f t="shared" si="5"/>
        <v>1067220</v>
      </c>
      <c r="N14" s="22" t="s">
        <v>32</v>
      </c>
    </row>
    <row r="15" spans="1:16" x14ac:dyDescent="0.25">
      <c r="A15" s="53">
        <v>14</v>
      </c>
      <c r="B15" s="54">
        <v>403</v>
      </c>
      <c r="C15" s="54">
        <v>4</v>
      </c>
      <c r="D15" s="54" t="s">
        <v>13</v>
      </c>
      <c r="E15" s="54">
        <v>577</v>
      </c>
      <c r="F15" s="54">
        <v>25</v>
      </c>
      <c r="G15" s="54">
        <f t="shared" si="8"/>
        <v>602</v>
      </c>
      <c r="H15" s="54">
        <f t="shared" si="2"/>
        <v>662.2</v>
      </c>
      <c r="I15" s="53">
        <v>3500</v>
      </c>
      <c r="J15" s="55">
        <f t="shared" si="3"/>
        <v>2107000</v>
      </c>
      <c r="K15" s="56">
        <f t="shared" si="4"/>
        <v>2149140</v>
      </c>
      <c r="L15" s="57">
        <f t="shared" si="0"/>
        <v>4500</v>
      </c>
      <c r="M15" s="56">
        <f t="shared" si="5"/>
        <v>1456840</v>
      </c>
      <c r="N15" s="22" t="s">
        <v>32</v>
      </c>
    </row>
    <row r="16" spans="1:16" x14ac:dyDescent="0.25">
      <c r="A16" s="53">
        <v>15</v>
      </c>
      <c r="B16" s="54">
        <v>405</v>
      </c>
      <c r="C16" s="54">
        <v>4</v>
      </c>
      <c r="D16" s="54" t="s">
        <v>24</v>
      </c>
      <c r="E16" s="54">
        <v>412</v>
      </c>
      <c r="F16" s="54">
        <v>41</v>
      </c>
      <c r="G16" s="54">
        <f t="shared" si="8"/>
        <v>453</v>
      </c>
      <c r="H16" s="54">
        <f t="shared" si="2"/>
        <v>498.30000000000007</v>
      </c>
      <c r="I16" s="53">
        <v>3500</v>
      </c>
      <c r="J16" s="55">
        <f t="shared" si="3"/>
        <v>1585500</v>
      </c>
      <c r="K16" s="56">
        <f t="shared" si="4"/>
        <v>1617210</v>
      </c>
      <c r="L16" s="57">
        <f t="shared" si="0"/>
        <v>3500</v>
      </c>
      <c r="M16" s="56">
        <f t="shared" si="5"/>
        <v>1096260.0000000002</v>
      </c>
      <c r="N16" s="22" t="s">
        <v>32</v>
      </c>
    </row>
    <row r="17" spans="1:14" x14ac:dyDescent="0.25">
      <c r="A17" s="53">
        <v>16</v>
      </c>
      <c r="B17" s="54">
        <v>501</v>
      </c>
      <c r="C17" s="54">
        <v>5</v>
      </c>
      <c r="D17" s="54" t="s">
        <v>24</v>
      </c>
      <c r="E17" s="54">
        <v>420</v>
      </c>
      <c r="F17" s="54">
        <v>29</v>
      </c>
      <c r="G17" s="54">
        <f>E17+F17</f>
        <v>449</v>
      </c>
      <c r="H17" s="54">
        <f t="shared" si="2"/>
        <v>493.90000000000003</v>
      </c>
      <c r="I17" s="53">
        <v>3500</v>
      </c>
      <c r="J17" s="55">
        <f t="shared" si="3"/>
        <v>1571500</v>
      </c>
      <c r="K17" s="56">
        <f t="shared" si="4"/>
        <v>1602930</v>
      </c>
      <c r="L17" s="57">
        <f t="shared" si="0"/>
        <v>3500</v>
      </c>
      <c r="M17" s="56">
        <f t="shared" si="5"/>
        <v>1086580</v>
      </c>
      <c r="N17" s="22" t="s">
        <v>32</v>
      </c>
    </row>
    <row r="18" spans="1:14" x14ac:dyDescent="0.25">
      <c r="A18" s="53">
        <v>17</v>
      </c>
      <c r="B18" s="54">
        <v>502</v>
      </c>
      <c r="C18" s="54">
        <v>5</v>
      </c>
      <c r="D18" s="54" t="s">
        <v>24</v>
      </c>
      <c r="E18" s="54">
        <v>400</v>
      </c>
      <c r="F18" s="54">
        <v>41</v>
      </c>
      <c r="G18" s="54">
        <f t="shared" ref="G18:G25" si="9">E18+F18</f>
        <v>441</v>
      </c>
      <c r="H18" s="54">
        <f t="shared" si="2"/>
        <v>485.1</v>
      </c>
      <c r="I18" s="53">
        <v>3500</v>
      </c>
      <c r="J18" s="55">
        <f t="shared" si="3"/>
        <v>1543500</v>
      </c>
      <c r="K18" s="56">
        <f t="shared" si="4"/>
        <v>1574370</v>
      </c>
      <c r="L18" s="57">
        <f t="shared" si="0"/>
        <v>3500</v>
      </c>
      <c r="M18" s="56">
        <f t="shared" si="5"/>
        <v>1067220</v>
      </c>
      <c r="N18" s="22" t="s">
        <v>32</v>
      </c>
    </row>
    <row r="19" spans="1:14" x14ac:dyDescent="0.25">
      <c r="A19" s="53">
        <v>18</v>
      </c>
      <c r="B19" s="54">
        <v>503</v>
      </c>
      <c r="C19" s="54">
        <v>5</v>
      </c>
      <c r="D19" s="54" t="s">
        <v>13</v>
      </c>
      <c r="E19" s="54">
        <v>577</v>
      </c>
      <c r="F19" s="54">
        <v>25</v>
      </c>
      <c r="G19" s="54">
        <f t="shared" si="9"/>
        <v>602</v>
      </c>
      <c r="H19" s="54">
        <f t="shared" si="2"/>
        <v>662.2</v>
      </c>
      <c r="I19" s="53">
        <v>3500</v>
      </c>
      <c r="J19" s="55">
        <f t="shared" si="3"/>
        <v>2107000</v>
      </c>
      <c r="K19" s="56">
        <f t="shared" si="4"/>
        <v>2149140</v>
      </c>
      <c r="L19" s="57">
        <f t="shared" si="0"/>
        <v>4500</v>
      </c>
      <c r="M19" s="56">
        <f t="shared" si="5"/>
        <v>1456840</v>
      </c>
      <c r="N19" s="22" t="s">
        <v>32</v>
      </c>
    </row>
    <row r="20" spans="1:14" x14ac:dyDescent="0.25">
      <c r="A20" s="53">
        <v>19</v>
      </c>
      <c r="B20" s="54">
        <v>505</v>
      </c>
      <c r="C20" s="54">
        <v>5</v>
      </c>
      <c r="D20" s="54" t="s">
        <v>24</v>
      </c>
      <c r="E20" s="54">
        <v>412</v>
      </c>
      <c r="F20" s="54">
        <v>41</v>
      </c>
      <c r="G20" s="54">
        <f t="shared" si="9"/>
        <v>453</v>
      </c>
      <c r="H20" s="54">
        <f t="shared" si="2"/>
        <v>498.30000000000007</v>
      </c>
      <c r="I20" s="53">
        <v>3500</v>
      </c>
      <c r="J20" s="55">
        <f t="shared" si="3"/>
        <v>1585500</v>
      </c>
      <c r="K20" s="56">
        <f t="shared" si="4"/>
        <v>1617210</v>
      </c>
      <c r="L20" s="57">
        <f t="shared" si="0"/>
        <v>3500</v>
      </c>
      <c r="M20" s="56">
        <f t="shared" si="5"/>
        <v>1096260.0000000002</v>
      </c>
      <c r="N20" s="22" t="s">
        <v>32</v>
      </c>
    </row>
    <row r="21" spans="1:14" x14ac:dyDescent="0.25">
      <c r="A21" s="53">
        <v>20</v>
      </c>
      <c r="B21" s="54">
        <v>601</v>
      </c>
      <c r="C21" s="54">
        <v>6</v>
      </c>
      <c r="D21" s="54" t="s">
        <v>24</v>
      </c>
      <c r="E21" s="54">
        <v>420</v>
      </c>
      <c r="F21" s="54">
        <v>29</v>
      </c>
      <c r="G21" s="54">
        <f t="shared" si="9"/>
        <v>449</v>
      </c>
      <c r="H21" s="54">
        <f t="shared" si="2"/>
        <v>493.90000000000003</v>
      </c>
      <c r="I21" s="53">
        <v>3500</v>
      </c>
      <c r="J21" s="55">
        <f t="shared" si="3"/>
        <v>1571500</v>
      </c>
      <c r="K21" s="56">
        <f t="shared" si="4"/>
        <v>1602930</v>
      </c>
      <c r="L21" s="57">
        <f t="shared" si="0"/>
        <v>3500</v>
      </c>
      <c r="M21" s="56">
        <f t="shared" si="5"/>
        <v>1086580</v>
      </c>
      <c r="N21" s="22" t="s">
        <v>32</v>
      </c>
    </row>
    <row r="22" spans="1:14" x14ac:dyDescent="0.25">
      <c r="A22" s="53">
        <v>21</v>
      </c>
      <c r="B22" s="54">
        <v>602</v>
      </c>
      <c r="C22" s="54">
        <v>6</v>
      </c>
      <c r="D22" s="54" t="s">
        <v>24</v>
      </c>
      <c r="E22" s="54">
        <v>400</v>
      </c>
      <c r="F22" s="54">
        <v>41</v>
      </c>
      <c r="G22" s="54">
        <f t="shared" si="9"/>
        <v>441</v>
      </c>
      <c r="H22" s="54">
        <f t="shared" si="2"/>
        <v>485.1</v>
      </c>
      <c r="I22" s="53">
        <v>3500</v>
      </c>
      <c r="J22" s="55">
        <f t="shared" si="3"/>
        <v>1543500</v>
      </c>
      <c r="K22" s="56">
        <f t="shared" si="4"/>
        <v>1574370</v>
      </c>
      <c r="L22" s="57">
        <f t="shared" si="0"/>
        <v>3500</v>
      </c>
      <c r="M22" s="56">
        <f t="shared" si="5"/>
        <v>1067220</v>
      </c>
      <c r="N22" s="22" t="s">
        <v>32</v>
      </c>
    </row>
    <row r="23" spans="1:14" x14ac:dyDescent="0.25">
      <c r="A23" s="53">
        <v>22</v>
      </c>
      <c r="B23" s="54">
        <v>603</v>
      </c>
      <c r="C23" s="54">
        <v>6</v>
      </c>
      <c r="D23" s="54" t="s">
        <v>13</v>
      </c>
      <c r="E23" s="54">
        <v>577</v>
      </c>
      <c r="F23" s="54">
        <v>25</v>
      </c>
      <c r="G23" s="54">
        <f t="shared" si="9"/>
        <v>602</v>
      </c>
      <c r="H23" s="54">
        <f t="shared" si="2"/>
        <v>662.2</v>
      </c>
      <c r="I23" s="53">
        <v>3500</v>
      </c>
      <c r="J23" s="55">
        <f t="shared" si="3"/>
        <v>2107000</v>
      </c>
      <c r="K23" s="56">
        <f t="shared" si="4"/>
        <v>2149140</v>
      </c>
      <c r="L23" s="57">
        <f t="shared" si="0"/>
        <v>4500</v>
      </c>
      <c r="M23" s="56">
        <f t="shared" si="5"/>
        <v>1456840</v>
      </c>
      <c r="N23" s="22" t="s">
        <v>32</v>
      </c>
    </row>
    <row r="24" spans="1:14" x14ac:dyDescent="0.25">
      <c r="A24" s="53">
        <v>23</v>
      </c>
      <c r="B24" s="54">
        <v>605</v>
      </c>
      <c r="C24" s="54">
        <v>6</v>
      </c>
      <c r="D24" s="54" t="s">
        <v>24</v>
      </c>
      <c r="E24" s="54">
        <v>412</v>
      </c>
      <c r="F24" s="54">
        <v>41</v>
      </c>
      <c r="G24" s="54">
        <f t="shared" si="9"/>
        <v>453</v>
      </c>
      <c r="H24" s="54">
        <f t="shared" si="2"/>
        <v>498.30000000000007</v>
      </c>
      <c r="I24" s="53">
        <v>3500</v>
      </c>
      <c r="J24" s="55">
        <f t="shared" si="3"/>
        <v>1585500</v>
      </c>
      <c r="K24" s="56">
        <f t="shared" si="4"/>
        <v>1617210</v>
      </c>
      <c r="L24" s="57">
        <f t="shared" si="0"/>
        <v>3500</v>
      </c>
      <c r="M24" s="56">
        <f t="shared" si="5"/>
        <v>1096260.0000000002</v>
      </c>
      <c r="N24" s="22" t="s">
        <v>32</v>
      </c>
    </row>
    <row r="25" spans="1:14" x14ac:dyDescent="0.25">
      <c r="A25" s="53">
        <v>24</v>
      </c>
      <c r="B25" s="54">
        <v>606</v>
      </c>
      <c r="C25" s="54">
        <v>6</v>
      </c>
      <c r="D25" s="54" t="s">
        <v>24</v>
      </c>
      <c r="E25" s="54">
        <v>420</v>
      </c>
      <c r="F25" s="54">
        <v>29</v>
      </c>
      <c r="G25" s="54">
        <f t="shared" si="9"/>
        <v>449</v>
      </c>
      <c r="H25" s="54">
        <f t="shared" si="2"/>
        <v>493.90000000000003</v>
      </c>
      <c r="I25" s="53">
        <v>3500</v>
      </c>
      <c r="J25" s="55">
        <f t="shared" si="3"/>
        <v>1571500</v>
      </c>
      <c r="K25" s="56">
        <f t="shared" si="4"/>
        <v>1602930</v>
      </c>
      <c r="L25" s="57">
        <f t="shared" si="0"/>
        <v>3500</v>
      </c>
      <c r="M25" s="56">
        <f t="shared" si="5"/>
        <v>1086580</v>
      </c>
      <c r="N25" s="22" t="s">
        <v>32</v>
      </c>
    </row>
    <row r="26" spans="1:14" x14ac:dyDescent="0.25">
      <c r="A26" s="58" t="s">
        <v>3</v>
      </c>
      <c r="B26" s="59"/>
      <c r="C26" s="59"/>
      <c r="D26" s="60"/>
      <c r="E26" s="61">
        <f>SUM(E2:E25)</f>
        <v>10862</v>
      </c>
      <c r="F26" s="61">
        <f>SUM(F2:F25)</f>
        <v>804</v>
      </c>
      <c r="G26" s="61">
        <f>SUM(G2:G25)</f>
        <v>11666</v>
      </c>
      <c r="H26" s="62">
        <f>SUM(H2:H25)</f>
        <v>12832.6</v>
      </c>
      <c r="I26" s="62"/>
      <c r="J26" s="63">
        <f>SUM(J2:J25)</f>
        <v>40831000</v>
      </c>
      <c r="K26" s="63">
        <f>SUM(K2:K25)</f>
        <v>41647620</v>
      </c>
      <c r="L26" s="57"/>
      <c r="M26" s="63">
        <f>SUM(M2:M25)</f>
        <v>28231720</v>
      </c>
    </row>
    <row r="27" spans="1:14" x14ac:dyDescent="0.25">
      <c r="A27" s="37"/>
      <c r="B27" s="38"/>
      <c r="C27" s="39"/>
      <c r="D27" s="38"/>
      <c r="E27" s="38"/>
      <c r="F27" s="38"/>
      <c r="G27" s="38"/>
      <c r="H27" s="38"/>
      <c r="I27" s="37"/>
      <c r="J27" s="40"/>
      <c r="K27" s="40"/>
      <c r="L27" s="41"/>
      <c r="M27" s="42"/>
    </row>
    <row r="28" spans="1:14" x14ac:dyDescent="0.25">
      <c r="A28" s="37"/>
      <c r="B28" s="38"/>
      <c r="C28" s="39"/>
      <c r="D28" s="43"/>
      <c r="E28" s="43"/>
      <c r="F28" s="43"/>
      <c r="G28" s="43"/>
      <c r="H28" s="44"/>
      <c r="I28" s="37"/>
      <c r="J28" s="45"/>
      <c r="K28" s="45"/>
      <c r="L28" s="46"/>
      <c r="M28" s="47"/>
    </row>
    <row r="29" spans="1:14" ht="16.5" x14ac:dyDescent="0.3">
      <c r="A29" s="37"/>
      <c r="B29" s="38"/>
      <c r="C29" s="39"/>
      <c r="N29" s="3"/>
    </row>
    <row r="30" spans="1:14" ht="16.5" x14ac:dyDescent="0.3">
      <c r="A30" s="37"/>
      <c r="B30" s="38"/>
      <c r="C30" s="39"/>
      <c r="N30" s="3"/>
    </row>
    <row r="31" spans="1:14" ht="17.25" thickBot="1" x14ac:dyDescent="0.35">
      <c r="A31" s="37"/>
      <c r="B31" s="38"/>
      <c r="C31" s="39"/>
      <c r="N31" s="3"/>
    </row>
    <row r="32" spans="1:14" ht="15.75" thickBot="1" x14ac:dyDescent="0.3">
      <c r="A32" s="37"/>
      <c r="B32" s="38"/>
      <c r="C32" s="39"/>
      <c r="H32" s="65"/>
      <c r="M32" s="66"/>
      <c r="N32" s="67"/>
    </row>
    <row r="33" spans="1:14" ht="15.75" thickBot="1" x14ac:dyDescent="0.3">
      <c r="A33" s="37"/>
      <c r="B33" s="38"/>
      <c r="C33" s="39"/>
      <c r="N33" s="67"/>
    </row>
    <row r="34" spans="1:14" ht="15.75" thickBot="1" x14ac:dyDescent="0.3">
      <c r="A34" s="37"/>
      <c r="B34" s="38"/>
      <c r="C34" s="39"/>
      <c r="N34" s="67"/>
    </row>
    <row r="35" spans="1:14" ht="15.75" thickBot="1" x14ac:dyDescent="0.3">
      <c r="A35" s="37"/>
      <c r="B35" s="38"/>
      <c r="C35" s="39"/>
      <c r="N35" s="67"/>
    </row>
    <row r="36" spans="1:14" ht="15.75" thickBot="1" x14ac:dyDescent="0.3">
      <c r="A36" s="37"/>
      <c r="B36" s="38"/>
      <c r="C36" s="39"/>
      <c r="N36" s="67"/>
    </row>
    <row r="37" spans="1:14" ht="15.75" thickBot="1" x14ac:dyDescent="0.3">
      <c r="A37" s="37"/>
      <c r="B37" s="38"/>
      <c r="C37" s="39"/>
      <c r="N37" s="67"/>
    </row>
    <row r="38" spans="1:14" ht="15.75" thickBot="1" x14ac:dyDescent="0.3">
      <c r="A38" s="37"/>
      <c r="B38" s="38"/>
      <c r="C38" s="39"/>
      <c r="N38" s="67"/>
    </row>
    <row r="39" spans="1:14" ht="15.75" thickBot="1" x14ac:dyDescent="0.3">
      <c r="A39" s="37"/>
      <c r="B39" s="38"/>
      <c r="C39" s="39"/>
      <c r="N39" s="67"/>
    </row>
    <row r="40" spans="1:14" ht="15.75" thickBot="1" x14ac:dyDescent="0.3">
      <c r="A40" s="37"/>
      <c r="B40" s="38"/>
      <c r="C40" s="39"/>
      <c r="N40" s="67"/>
    </row>
    <row r="41" spans="1:14" ht="15.75" thickBot="1" x14ac:dyDescent="0.3">
      <c r="A41" s="37"/>
      <c r="B41" s="38"/>
      <c r="C41" s="39"/>
      <c r="N41" s="67"/>
    </row>
    <row r="42" spans="1:14" ht="15.75" thickBot="1" x14ac:dyDescent="0.3">
      <c r="A42" s="37"/>
      <c r="B42" s="38"/>
      <c r="C42" s="39"/>
      <c r="N42" s="67"/>
    </row>
    <row r="43" spans="1:14" ht="16.5" x14ac:dyDescent="0.3">
      <c r="A43" s="37"/>
      <c r="B43" s="38"/>
      <c r="C43" s="39"/>
      <c r="N43" s="3"/>
    </row>
    <row r="44" spans="1:14" ht="16.5" x14ac:dyDescent="0.3">
      <c r="A44" s="37"/>
      <c r="B44" s="38"/>
      <c r="C44" s="39"/>
      <c r="N44" s="3"/>
    </row>
    <row r="45" spans="1:14" ht="16.5" x14ac:dyDescent="0.3">
      <c r="A45" s="37"/>
      <c r="B45" s="38"/>
      <c r="C45" s="39"/>
      <c r="N45" s="3"/>
    </row>
    <row r="46" spans="1:14" ht="16.5" x14ac:dyDescent="0.3">
      <c r="A46" s="37"/>
      <c r="B46" s="38"/>
      <c r="C46" s="39"/>
      <c r="N46" s="3"/>
    </row>
    <row r="47" spans="1:14" ht="16.5" x14ac:dyDescent="0.3">
      <c r="A47" s="37"/>
      <c r="B47" s="38"/>
      <c r="C47" s="39"/>
      <c r="N47" s="3"/>
    </row>
    <row r="48" spans="1:14" ht="16.5" x14ac:dyDescent="0.3">
      <c r="A48" s="37"/>
      <c r="B48" s="38"/>
      <c r="C48" s="39"/>
      <c r="N48" s="3"/>
    </row>
    <row r="49" spans="1:14" ht="16.5" x14ac:dyDescent="0.3">
      <c r="A49" s="37"/>
      <c r="B49" s="38"/>
      <c r="C49" s="39"/>
      <c r="N49" s="3"/>
    </row>
    <row r="50" spans="1:14" ht="16.5" x14ac:dyDescent="0.3">
      <c r="A50" s="37"/>
      <c r="B50" s="38"/>
      <c r="C50" s="39"/>
      <c r="N50" s="3"/>
    </row>
    <row r="51" spans="1:14" ht="16.5" x14ac:dyDescent="0.3">
      <c r="A51" s="37"/>
      <c r="B51" s="38"/>
      <c r="C51" s="39"/>
      <c r="N51" s="3"/>
    </row>
    <row r="52" spans="1:14" ht="16.5" x14ac:dyDescent="0.3">
      <c r="A52" s="37"/>
      <c r="B52" s="38"/>
      <c r="C52" s="39"/>
      <c r="N52" s="3"/>
    </row>
    <row r="53" spans="1:14" ht="16.5" x14ac:dyDescent="0.3">
      <c r="A53" s="37"/>
      <c r="B53" s="38"/>
      <c r="C53" s="39"/>
      <c r="N53" s="3"/>
    </row>
    <row r="54" spans="1:14" ht="16.5" x14ac:dyDescent="0.3">
      <c r="A54" s="37"/>
      <c r="B54" s="38"/>
      <c r="C54" s="39"/>
      <c r="N54" s="3"/>
    </row>
    <row r="55" spans="1:14" ht="16.5" x14ac:dyDescent="0.3">
      <c r="A55" s="37"/>
      <c r="B55" s="38"/>
      <c r="C55" s="39"/>
      <c r="N55" s="3"/>
    </row>
    <row r="56" spans="1:14" ht="16.5" x14ac:dyDescent="0.3">
      <c r="A56" s="37"/>
      <c r="B56" s="38"/>
      <c r="C56" s="39"/>
      <c r="N56" s="3"/>
    </row>
    <row r="57" spans="1:14" ht="16.5" x14ac:dyDescent="0.3">
      <c r="A57" s="37"/>
      <c r="B57" s="38"/>
      <c r="C57" s="39"/>
      <c r="N57" s="3"/>
    </row>
    <row r="58" spans="1:14" ht="16.5" x14ac:dyDescent="0.3">
      <c r="A58" s="37"/>
      <c r="B58" s="38"/>
      <c r="C58" s="39"/>
      <c r="N58" s="3"/>
    </row>
    <row r="59" spans="1:14" ht="16.5" x14ac:dyDescent="0.3">
      <c r="A59" s="37"/>
      <c r="B59" s="38"/>
      <c r="C59" s="39"/>
      <c r="N59" s="3"/>
    </row>
    <row r="60" spans="1:14" x14ac:dyDescent="0.25">
      <c r="A60" s="43"/>
      <c r="B60" s="38"/>
      <c r="C60" s="39"/>
    </row>
    <row r="61" spans="1:14" x14ac:dyDescent="0.25">
      <c r="B61" s="38"/>
      <c r="C61" s="39"/>
    </row>
    <row r="62" spans="1:14" x14ac:dyDescent="0.25">
      <c r="B62" s="38"/>
      <c r="C62" s="39"/>
    </row>
  </sheetData>
  <mergeCells count="1">
    <mergeCell ref="A26:D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9D85-A434-4514-A86A-176F77C1320A}">
  <dimension ref="A1:O50"/>
  <sheetViews>
    <sheetView zoomScale="145" zoomScaleNormal="145" workbookViewId="0">
      <selection activeCell="G14" sqref="G14:H14"/>
    </sheetView>
  </sheetViews>
  <sheetFormatPr defaultRowHeight="15" x14ac:dyDescent="0.25"/>
  <cols>
    <col min="1" max="1" width="4" style="48" customWidth="1"/>
    <col min="2" max="2" width="5.140625" style="48" customWidth="1"/>
    <col min="3" max="3" width="4.5703125" style="49" customWidth="1"/>
    <col min="4" max="4" width="5.85546875" style="48" customWidth="1"/>
    <col min="5" max="7" width="6.140625" style="48" customWidth="1"/>
    <col min="8" max="8" width="6" style="64" customWidth="1"/>
    <col min="9" max="9" width="6.140625" style="64" customWidth="1"/>
    <col min="10" max="10" width="11.5703125" style="64" customWidth="1"/>
    <col min="11" max="11" width="12.42578125" style="64" customWidth="1"/>
    <col min="12" max="12" width="7.42578125" style="64" customWidth="1"/>
    <col min="13" max="13" width="9" style="64" customWidth="1"/>
    <col min="14" max="14" width="8" style="64" customWidth="1"/>
    <col min="15" max="15" width="12" style="65" bestFit="1" customWidth="1"/>
    <col min="16" max="16" width="16.140625" customWidth="1"/>
  </cols>
  <sheetData>
    <row r="1" spans="1:14" ht="49.5" customHeight="1" x14ac:dyDescent="0.25">
      <c r="A1" s="23" t="s">
        <v>1</v>
      </c>
      <c r="B1" s="23" t="s">
        <v>0</v>
      </c>
      <c r="C1" s="24" t="s">
        <v>2</v>
      </c>
      <c r="D1" s="24" t="s">
        <v>12</v>
      </c>
      <c r="E1" s="24" t="s">
        <v>28</v>
      </c>
      <c r="F1" s="24" t="s">
        <v>29</v>
      </c>
      <c r="G1" s="24" t="s">
        <v>30</v>
      </c>
      <c r="H1" s="24" t="s">
        <v>10</v>
      </c>
      <c r="I1" s="23" t="s">
        <v>34</v>
      </c>
      <c r="J1" s="25" t="s">
        <v>35</v>
      </c>
      <c r="K1" s="26" t="s">
        <v>36</v>
      </c>
      <c r="L1" s="26" t="s">
        <v>37</v>
      </c>
      <c r="M1" s="26" t="s">
        <v>38</v>
      </c>
      <c r="N1" s="4" t="s">
        <v>31</v>
      </c>
    </row>
    <row r="2" spans="1:14" x14ac:dyDescent="0.25">
      <c r="A2" s="53">
        <v>1</v>
      </c>
      <c r="B2" s="54">
        <v>104</v>
      </c>
      <c r="C2" s="54">
        <v>1</v>
      </c>
      <c r="D2" s="54" t="s">
        <v>13</v>
      </c>
      <c r="E2" s="54">
        <v>577</v>
      </c>
      <c r="F2" s="54">
        <v>25</v>
      </c>
      <c r="G2" s="54">
        <f t="shared" ref="G2:G4" si="0">E2+F2</f>
        <v>602</v>
      </c>
      <c r="H2" s="54">
        <f t="shared" ref="H2:H13" si="1">G2*1.1</f>
        <v>662.2</v>
      </c>
      <c r="I2" s="53" t="e">
        <f>#REF!</f>
        <v>#REF!</v>
      </c>
      <c r="J2" s="55">
        <v>0</v>
      </c>
      <c r="K2" s="56">
        <f t="shared" ref="K2:K13" si="2">J2*1.02</f>
        <v>0</v>
      </c>
      <c r="L2" s="57">
        <f t="shared" ref="L2:L13" si="3">MROUND((K2*0.025/12),500)</f>
        <v>0</v>
      </c>
      <c r="M2" s="56">
        <f t="shared" ref="M2:M13" si="4">H2*2200</f>
        <v>1456840</v>
      </c>
      <c r="N2" s="22" t="s">
        <v>33</v>
      </c>
    </row>
    <row r="3" spans="1:14" x14ac:dyDescent="0.25">
      <c r="A3" s="53">
        <v>2</v>
      </c>
      <c r="B3" s="54">
        <v>105</v>
      </c>
      <c r="C3" s="54">
        <v>1</v>
      </c>
      <c r="D3" s="54" t="s">
        <v>24</v>
      </c>
      <c r="E3" s="54">
        <v>412</v>
      </c>
      <c r="F3" s="54">
        <v>41</v>
      </c>
      <c r="G3" s="54">
        <f t="shared" si="0"/>
        <v>453</v>
      </c>
      <c r="H3" s="54">
        <f t="shared" si="1"/>
        <v>498.30000000000007</v>
      </c>
      <c r="I3" s="53" t="e">
        <f t="shared" ref="I3:I4" si="5">I2</f>
        <v>#REF!</v>
      </c>
      <c r="J3" s="55">
        <v>0</v>
      </c>
      <c r="K3" s="56">
        <f t="shared" si="2"/>
        <v>0</v>
      </c>
      <c r="L3" s="57">
        <f t="shared" si="3"/>
        <v>0</v>
      </c>
      <c r="M3" s="56">
        <f t="shared" si="4"/>
        <v>1096260.0000000002</v>
      </c>
      <c r="N3" s="22" t="s">
        <v>33</v>
      </c>
    </row>
    <row r="4" spans="1:14" x14ac:dyDescent="0.25">
      <c r="A4" s="53">
        <v>3</v>
      </c>
      <c r="B4" s="54">
        <v>106</v>
      </c>
      <c r="C4" s="54">
        <v>1</v>
      </c>
      <c r="D4" s="54" t="s">
        <v>24</v>
      </c>
      <c r="E4" s="54">
        <v>420</v>
      </c>
      <c r="F4" s="54">
        <v>29</v>
      </c>
      <c r="G4" s="54">
        <f t="shared" si="0"/>
        <v>449</v>
      </c>
      <c r="H4" s="54">
        <f t="shared" si="1"/>
        <v>493.90000000000003</v>
      </c>
      <c r="I4" s="53" t="e">
        <f t="shared" si="5"/>
        <v>#REF!</v>
      </c>
      <c r="J4" s="55">
        <v>0</v>
      </c>
      <c r="K4" s="56">
        <f t="shared" si="2"/>
        <v>0</v>
      </c>
      <c r="L4" s="57">
        <f t="shared" si="3"/>
        <v>0</v>
      </c>
      <c r="M4" s="56">
        <f t="shared" si="4"/>
        <v>1086580</v>
      </c>
      <c r="N4" s="22" t="s">
        <v>33</v>
      </c>
    </row>
    <row r="5" spans="1:14" x14ac:dyDescent="0.25">
      <c r="A5" s="53">
        <v>4</v>
      </c>
      <c r="B5" s="54">
        <v>204</v>
      </c>
      <c r="C5" s="54">
        <v>2</v>
      </c>
      <c r="D5" s="54" t="s">
        <v>13</v>
      </c>
      <c r="E5" s="54">
        <v>577</v>
      </c>
      <c r="F5" s="54">
        <v>25</v>
      </c>
      <c r="G5" s="54">
        <f t="shared" ref="G5:G6" si="6">E5+F5</f>
        <v>602</v>
      </c>
      <c r="H5" s="54">
        <f t="shared" si="1"/>
        <v>662.2</v>
      </c>
      <c r="I5" s="53" t="e">
        <f>#REF!</f>
        <v>#REF!</v>
      </c>
      <c r="J5" s="55">
        <v>0</v>
      </c>
      <c r="K5" s="56">
        <f t="shared" si="2"/>
        <v>0</v>
      </c>
      <c r="L5" s="57">
        <f t="shared" si="3"/>
        <v>0</v>
      </c>
      <c r="M5" s="56">
        <f t="shared" si="4"/>
        <v>1456840</v>
      </c>
      <c r="N5" s="22" t="s">
        <v>33</v>
      </c>
    </row>
    <row r="6" spans="1:14" x14ac:dyDescent="0.25">
      <c r="A6" s="53">
        <v>5</v>
      </c>
      <c r="B6" s="54">
        <v>206</v>
      </c>
      <c r="C6" s="54">
        <v>2</v>
      </c>
      <c r="D6" s="54" t="s">
        <v>24</v>
      </c>
      <c r="E6" s="54">
        <v>420</v>
      </c>
      <c r="F6" s="54">
        <v>29</v>
      </c>
      <c r="G6" s="54">
        <f t="shared" si="6"/>
        <v>449</v>
      </c>
      <c r="H6" s="54">
        <f t="shared" si="1"/>
        <v>493.90000000000003</v>
      </c>
      <c r="I6" s="53" t="e">
        <f>#REF!</f>
        <v>#REF!</v>
      </c>
      <c r="J6" s="55">
        <v>0</v>
      </c>
      <c r="K6" s="56">
        <f t="shared" si="2"/>
        <v>0</v>
      </c>
      <c r="L6" s="57">
        <f t="shared" si="3"/>
        <v>0</v>
      </c>
      <c r="M6" s="56">
        <f t="shared" si="4"/>
        <v>1086580</v>
      </c>
      <c r="N6" s="22" t="s">
        <v>33</v>
      </c>
    </row>
    <row r="7" spans="1:14" x14ac:dyDescent="0.25">
      <c r="A7" s="53">
        <v>6</v>
      </c>
      <c r="B7" s="54">
        <v>304</v>
      </c>
      <c r="C7" s="54">
        <v>3</v>
      </c>
      <c r="D7" s="54" t="s">
        <v>13</v>
      </c>
      <c r="E7" s="54">
        <v>577</v>
      </c>
      <c r="F7" s="54">
        <v>25</v>
      </c>
      <c r="G7" s="54">
        <f t="shared" ref="G7:G8" si="7">E7+F7</f>
        <v>602</v>
      </c>
      <c r="H7" s="54">
        <f t="shared" si="1"/>
        <v>662.2</v>
      </c>
      <c r="I7" s="53" t="e">
        <f>#REF!</f>
        <v>#REF!</v>
      </c>
      <c r="J7" s="55">
        <v>0</v>
      </c>
      <c r="K7" s="56">
        <f t="shared" si="2"/>
        <v>0</v>
      </c>
      <c r="L7" s="57">
        <f t="shared" si="3"/>
        <v>0</v>
      </c>
      <c r="M7" s="56">
        <f t="shared" si="4"/>
        <v>1456840</v>
      </c>
      <c r="N7" s="22" t="s">
        <v>33</v>
      </c>
    </row>
    <row r="8" spans="1:14" x14ac:dyDescent="0.25">
      <c r="A8" s="53">
        <v>7</v>
      </c>
      <c r="B8" s="54">
        <v>306</v>
      </c>
      <c r="C8" s="54">
        <v>3</v>
      </c>
      <c r="D8" s="54" t="s">
        <v>24</v>
      </c>
      <c r="E8" s="54">
        <v>420</v>
      </c>
      <c r="F8" s="54">
        <v>29</v>
      </c>
      <c r="G8" s="54">
        <f t="shared" si="7"/>
        <v>449</v>
      </c>
      <c r="H8" s="54">
        <f t="shared" si="1"/>
        <v>493.90000000000003</v>
      </c>
      <c r="I8" s="53" t="e">
        <f>#REF!</f>
        <v>#REF!</v>
      </c>
      <c r="J8" s="55">
        <v>0</v>
      </c>
      <c r="K8" s="56">
        <f t="shared" si="2"/>
        <v>0</v>
      </c>
      <c r="L8" s="57">
        <f t="shared" si="3"/>
        <v>0</v>
      </c>
      <c r="M8" s="56">
        <f t="shared" si="4"/>
        <v>1086580</v>
      </c>
      <c r="N8" s="22" t="s">
        <v>33</v>
      </c>
    </row>
    <row r="9" spans="1:14" x14ac:dyDescent="0.25">
      <c r="A9" s="53">
        <v>8</v>
      </c>
      <c r="B9" s="54">
        <v>404</v>
      </c>
      <c r="C9" s="54">
        <v>4</v>
      </c>
      <c r="D9" s="54" t="s">
        <v>13</v>
      </c>
      <c r="E9" s="54">
        <v>577</v>
      </c>
      <c r="F9" s="54">
        <v>25</v>
      </c>
      <c r="G9" s="54">
        <f t="shared" ref="G9:G10" si="8">E9+F9</f>
        <v>602</v>
      </c>
      <c r="H9" s="54">
        <f t="shared" si="1"/>
        <v>662.2</v>
      </c>
      <c r="I9" s="53" t="e">
        <f>#REF!</f>
        <v>#REF!</v>
      </c>
      <c r="J9" s="55">
        <v>0</v>
      </c>
      <c r="K9" s="56">
        <f t="shared" si="2"/>
        <v>0</v>
      </c>
      <c r="L9" s="57">
        <f t="shared" si="3"/>
        <v>0</v>
      </c>
      <c r="M9" s="56">
        <f t="shared" si="4"/>
        <v>1456840</v>
      </c>
      <c r="N9" s="22" t="s">
        <v>33</v>
      </c>
    </row>
    <row r="10" spans="1:14" x14ac:dyDescent="0.25">
      <c r="A10" s="53">
        <v>9</v>
      </c>
      <c r="B10" s="54">
        <v>406</v>
      </c>
      <c r="C10" s="54">
        <v>4</v>
      </c>
      <c r="D10" s="54" t="s">
        <v>24</v>
      </c>
      <c r="E10" s="54">
        <v>420</v>
      </c>
      <c r="F10" s="54">
        <v>29</v>
      </c>
      <c r="G10" s="54">
        <f t="shared" si="8"/>
        <v>449</v>
      </c>
      <c r="H10" s="54">
        <f t="shared" si="1"/>
        <v>493.90000000000003</v>
      </c>
      <c r="I10" s="53" t="e">
        <f>#REF!</f>
        <v>#REF!</v>
      </c>
      <c r="J10" s="55">
        <v>0</v>
      </c>
      <c r="K10" s="56">
        <f t="shared" si="2"/>
        <v>0</v>
      </c>
      <c r="L10" s="57">
        <f t="shared" si="3"/>
        <v>0</v>
      </c>
      <c r="M10" s="56">
        <f t="shared" si="4"/>
        <v>1086580</v>
      </c>
      <c r="N10" s="22" t="s">
        <v>33</v>
      </c>
    </row>
    <row r="11" spans="1:14" x14ac:dyDescent="0.25">
      <c r="A11" s="53">
        <v>10</v>
      </c>
      <c r="B11" s="54">
        <v>504</v>
      </c>
      <c r="C11" s="54">
        <v>5</v>
      </c>
      <c r="D11" s="54" t="s">
        <v>13</v>
      </c>
      <c r="E11" s="54">
        <v>577</v>
      </c>
      <c r="F11" s="54">
        <v>25</v>
      </c>
      <c r="G11" s="54">
        <f t="shared" ref="G11:G13" si="9">E11+F11</f>
        <v>602</v>
      </c>
      <c r="H11" s="54">
        <f t="shared" si="1"/>
        <v>662.2</v>
      </c>
      <c r="I11" s="53" t="e">
        <f>#REF!</f>
        <v>#REF!</v>
      </c>
      <c r="J11" s="55">
        <v>0</v>
      </c>
      <c r="K11" s="56">
        <f t="shared" si="2"/>
        <v>0</v>
      </c>
      <c r="L11" s="57">
        <f t="shared" si="3"/>
        <v>0</v>
      </c>
      <c r="M11" s="56">
        <f t="shared" si="4"/>
        <v>1456840</v>
      </c>
      <c r="N11" s="22" t="s">
        <v>33</v>
      </c>
    </row>
    <row r="12" spans="1:14" x14ac:dyDescent="0.25">
      <c r="A12" s="53">
        <v>11</v>
      </c>
      <c r="B12" s="54">
        <v>506</v>
      </c>
      <c r="C12" s="54">
        <v>5</v>
      </c>
      <c r="D12" s="54" t="s">
        <v>24</v>
      </c>
      <c r="E12" s="54">
        <v>420</v>
      </c>
      <c r="F12" s="54">
        <v>29</v>
      </c>
      <c r="G12" s="54">
        <f t="shared" si="9"/>
        <v>449</v>
      </c>
      <c r="H12" s="54">
        <f t="shared" si="1"/>
        <v>493.90000000000003</v>
      </c>
      <c r="I12" s="53" t="e">
        <f>#REF!</f>
        <v>#REF!</v>
      </c>
      <c r="J12" s="55">
        <v>0</v>
      </c>
      <c r="K12" s="56">
        <f t="shared" si="2"/>
        <v>0</v>
      </c>
      <c r="L12" s="57">
        <f t="shared" si="3"/>
        <v>0</v>
      </c>
      <c r="M12" s="56">
        <f t="shared" si="4"/>
        <v>1086580</v>
      </c>
      <c r="N12" s="22" t="s">
        <v>33</v>
      </c>
    </row>
    <row r="13" spans="1:14" x14ac:dyDescent="0.25">
      <c r="A13" s="53">
        <v>12</v>
      </c>
      <c r="B13" s="54">
        <v>604</v>
      </c>
      <c r="C13" s="54">
        <v>6</v>
      </c>
      <c r="D13" s="54" t="s">
        <v>13</v>
      </c>
      <c r="E13" s="54">
        <v>577</v>
      </c>
      <c r="F13" s="54">
        <v>25</v>
      </c>
      <c r="G13" s="54">
        <f t="shared" si="9"/>
        <v>602</v>
      </c>
      <c r="H13" s="54">
        <f t="shared" si="1"/>
        <v>662.2</v>
      </c>
      <c r="I13" s="53" t="e">
        <f>#REF!</f>
        <v>#REF!</v>
      </c>
      <c r="J13" s="55">
        <v>0</v>
      </c>
      <c r="K13" s="56">
        <f t="shared" si="2"/>
        <v>0</v>
      </c>
      <c r="L13" s="57">
        <f t="shared" si="3"/>
        <v>0</v>
      </c>
      <c r="M13" s="56">
        <f t="shared" si="4"/>
        <v>1456840</v>
      </c>
      <c r="N13" s="22" t="s">
        <v>33</v>
      </c>
    </row>
    <row r="14" spans="1:14" x14ac:dyDescent="0.25">
      <c r="A14" s="58" t="s">
        <v>3</v>
      </c>
      <c r="B14" s="59"/>
      <c r="C14" s="59"/>
      <c r="D14" s="60"/>
      <c r="E14" s="61">
        <f>SUM(E2:E13)</f>
        <v>5974</v>
      </c>
      <c r="F14" s="61">
        <f>SUM(F2:F13)</f>
        <v>336</v>
      </c>
      <c r="G14" s="61">
        <f>SUM(G2:G13)</f>
        <v>6310</v>
      </c>
      <c r="H14" s="62">
        <f>SUM(H2:H13)</f>
        <v>6941</v>
      </c>
      <c r="I14" s="62"/>
      <c r="J14" s="63">
        <f>SUM(J2:J13)</f>
        <v>0</v>
      </c>
      <c r="K14" s="63">
        <f>SUM(K2:K13)</f>
        <v>0</v>
      </c>
      <c r="L14" s="57"/>
      <c r="M14" s="63">
        <f>SUM(M2:M13)</f>
        <v>15270200</v>
      </c>
    </row>
    <row r="15" spans="1:14" x14ac:dyDescent="0.25">
      <c r="A15" s="37"/>
      <c r="B15" s="38"/>
      <c r="C15" s="39"/>
      <c r="D15" s="38"/>
      <c r="E15" s="38"/>
      <c r="F15" s="38"/>
      <c r="G15" s="38"/>
      <c r="H15" s="38"/>
      <c r="I15" s="37"/>
      <c r="J15" s="40"/>
      <c r="K15" s="40"/>
      <c r="L15" s="41"/>
      <c r="M15" s="42"/>
    </row>
    <row r="16" spans="1:14" x14ac:dyDescent="0.25">
      <c r="A16" s="37"/>
      <c r="B16" s="38"/>
      <c r="C16" s="39"/>
      <c r="D16" s="43"/>
      <c r="E16" s="43"/>
      <c r="F16" s="43"/>
      <c r="G16" s="43"/>
      <c r="H16" s="44"/>
      <c r="I16" s="37"/>
      <c r="J16" s="45"/>
      <c r="K16" s="45"/>
      <c r="L16" s="46"/>
      <c r="M16" s="47"/>
    </row>
    <row r="17" spans="1:14" ht="16.5" x14ac:dyDescent="0.3">
      <c r="A17" s="37"/>
      <c r="B17" s="38"/>
      <c r="C17" s="39"/>
      <c r="N17" s="3"/>
    </row>
    <row r="18" spans="1:14" ht="16.5" x14ac:dyDescent="0.3">
      <c r="A18" s="37"/>
      <c r="B18" s="38"/>
      <c r="C18" s="39"/>
      <c r="N18" s="3"/>
    </row>
    <row r="19" spans="1:14" ht="17.25" thickBot="1" x14ac:dyDescent="0.35">
      <c r="A19" s="37"/>
      <c r="B19" s="38"/>
      <c r="C19" s="39"/>
      <c r="N19" s="3"/>
    </row>
    <row r="20" spans="1:14" ht="15.75" thickBot="1" x14ac:dyDescent="0.3">
      <c r="A20" s="37"/>
      <c r="B20" s="38"/>
      <c r="C20" s="39"/>
      <c r="H20" s="65"/>
      <c r="M20" s="66"/>
      <c r="N20" s="67"/>
    </row>
    <row r="21" spans="1:14" ht="15.75" thickBot="1" x14ac:dyDescent="0.3">
      <c r="A21" s="37"/>
      <c r="B21" s="38"/>
      <c r="C21" s="39"/>
      <c r="N21" s="67"/>
    </row>
    <row r="22" spans="1:14" ht="15.75" thickBot="1" x14ac:dyDescent="0.3">
      <c r="A22" s="37"/>
      <c r="B22" s="38"/>
      <c r="C22" s="39"/>
      <c r="N22" s="67"/>
    </row>
    <row r="23" spans="1:14" ht="15.75" thickBot="1" x14ac:dyDescent="0.3">
      <c r="A23" s="37"/>
      <c r="B23" s="38"/>
      <c r="C23" s="39"/>
      <c r="N23" s="67"/>
    </row>
    <row r="24" spans="1:14" ht="15.75" thickBot="1" x14ac:dyDescent="0.3">
      <c r="A24" s="37"/>
      <c r="B24" s="38"/>
      <c r="C24" s="39"/>
      <c r="N24" s="67"/>
    </row>
    <row r="25" spans="1:14" ht="15.75" thickBot="1" x14ac:dyDescent="0.3">
      <c r="A25" s="37"/>
      <c r="B25" s="38"/>
      <c r="C25" s="39"/>
      <c r="N25" s="67"/>
    </row>
    <row r="26" spans="1:14" ht="15.75" thickBot="1" x14ac:dyDescent="0.3">
      <c r="A26" s="37"/>
      <c r="B26" s="38"/>
      <c r="C26" s="39"/>
      <c r="N26" s="67"/>
    </row>
    <row r="27" spans="1:14" ht="15.75" thickBot="1" x14ac:dyDescent="0.3">
      <c r="A27" s="37"/>
      <c r="B27" s="38"/>
      <c r="C27" s="39"/>
      <c r="N27" s="67"/>
    </row>
    <row r="28" spans="1:14" ht="15.75" thickBot="1" x14ac:dyDescent="0.3">
      <c r="A28" s="37"/>
      <c r="B28" s="38"/>
      <c r="C28" s="39"/>
      <c r="N28" s="67"/>
    </row>
    <row r="29" spans="1:14" ht="15.75" thickBot="1" x14ac:dyDescent="0.3">
      <c r="A29" s="37"/>
      <c r="B29" s="38"/>
      <c r="C29" s="39"/>
      <c r="N29" s="67"/>
    </row>
    <row r="30" spans="1:14" ht="15.75" thickBot="1" x14ac:dyDescent="0.3">
      <c r="A30" s="37"/>
      <c r="B30" s="38"/>
      <c r="C30" s="39"/>
      <c r="N30" s="67"/>
    </row>
    <row r="31" spans="1:14" ht="16.5" x14ac:dyDescent="0.3">
      <c r="A31" s="37"/>
      <c r="B31" s="38"/>
      <c r="C31" s="39"/>
      <c r="N31" s="3"/>
    </row>
    <row r="32" spans="1:14" ht="16.5" x14ac:dyDescent="0.3">
      <c r="A32" s="37"/>
      <c r="B32" s="38"/>
      <c r="C32" s="39"/>
      <c r="N32" s="3"/>
    </row>
    <row r="33" spans="1:14" ht="16.5" x14ac:dyDescent="0.3">
      <c r="A33" s="37"/>
      <c r="B33" s="38"/>
      <c r="C33" s="39"/>
      <c r="N33" s="3"/>
    </row>
    <row r="34" spans="1:14" ht="16.5" x14ac:dyDescent="0.3">
      <c r="A34" s="37"/>
      <c r="B34" s="38"/>
      <c r="C34" s="39"/>
      <c r="N34" s="3"/>
    </row>
    <row r="35" spans="1:14" ht="16.5" x14ac:dyDescent="0.3">
      <c r="A35" s="37"/>
      <c r="B35" s="38"/>
      <c r="C35" s="39"/>
      <c r="N35" s="3"/>
    </row>
    <row r="36" spans="1:14" ht="16.5" x14ac:dyDescent="0.3">
      <c r="A36" s="37"/>
      <c r="B36" s="38"/>
      <c r="C36" s="39"/>
      <c r="N36" s="3"/>
    </row>
    <row r="37" spans="1:14" ht="16.5" x14ac:dyDescent="0.3">
      <c r="A37" s="37"/>
      <c r="B37" s="38"/>
      <c r="C37" s="39"/>
      <c r="N37" s="3"/>
    </row>
    <row r="38" spans="1:14" ht="16.5" x14ac:dyDescent="0.3">
      <c r="A38" s="37"/>
      <c r="B38" s="38"/>
      <c r="C38" s="39"/>
      <c r="N38" s="3"/>
    </row>
    <row r="39" spans="1:14" ht="16.5" x14ac:dyDescent="0.3">
      <c r="A39" s="37"/>
      <c r="B39" s="38"/>
      <c r="C39" s="39"/>
      <c r="N39" s="3"/>
    </row>
    <row r="40" spans="1:14" ht="16.5" x14ac:dyDescent="0.3">
      <c r="A40" s="37"/>
      <c r="B40" s="38"/>
      <c r="C40" s="39"/>
      <c r="N40" s="3"/>
    </row>
    <row r="41" spans="1:14" ht="16.5" x14ac:dyDescent="0.3">
      <c r="A41" s="37"/>
      <c r="B41" s="38"/>
      <c r="C41" s="39"/>
      <c r="N41" s="3"/>
    </row>
    <row r="42" spans="1:14" ht="16.5" x14ac:dyDescent="0.3">
      <c r="A42" s="37"/>
      <c r="B42" s="38"/>
      <c r="C42" s="39"/>
      <c r="N42" s="3"/>
    </row>
    <row r="43" spans="1:14" ht="16.5" x14ac:dyDescent="0.3">
      <c r="A43" s="37"/>
      <c r="B43" s="38"/>
      <c r="C43" s="39"/>
      <c r="N43" s="3"/>
    </row>
    <row r="44" spans="1:14" ht="16.5" x14ac:dyDescent="0.3">
      <c r="A44" s="37"/>
      <c r="B44" s="38"/>
      <c r="C44" s="39"/>
      <c r="N44" s="3"/>
    </row>
    <row r="45" spans="1:14" ht="16.5" x14ac:dyDescent="0.3">
      <c r="A45" s="37"/>
      <c r="B45" s="38"/>
      <c r="C45" s="39"/>
      <c r="N45" s="3"/>
    </row>
    <row r="46" spans="1:14" ht="16.5" x14ac:dyDescent="0.3">
      <c r="A46" s="37"/>
      <c r="B46" s="38"/>
      <c r="C46" s="39"/>
      <c r="N46" s="3"/>
    </row>
    <row r="47" spans="1:14" ht="16.5" x14ac:dyDescent="0.3">
      <c r="A47" s="37"/>
      <c r="B47" s="38"/>
      <c r="C47" s="39"/>
      <c r="N47" s="3"/>
    </row>
    <row r="48" spans="1:14" x14ac:dyDescent="0.25">
      <c r="A48" s="43"/>
      <c r="B48" s="38"/>
      <c r="C48" s="39"/>
    </row>
    <row r="49" spans="2:3" x14ac:dyDescent="0.25">
      <c r="B49" s="38"/>
      <c r="C49" s="39"/>
    </row>
    <row r="50" spans="2:3" x14ac:dyDescent="0.25">
      <c r="B50" s="38"/>
      <c r="C50" s="39"/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A-Wing </vt:lpstr>
      <vt:lpstr>A-Wing  (Sale)</vt:lpstr>
      <vt:lpstr>A-Wing  (Rehab)</vt:lpstr>
      <vt:lpstr>B-Wing</vt:lpstr>
      <vt:lpstr>B-Wing (Sale)</vt:lpstr>
      <vt:lpstr>B-Wing (Rehab)</vt:lpstr>
      <vt:lpstr>C-Wing</vt:lpstr>
      <vt:lpstr>C-Wing (Sale)</vt:lpstr>
      <vt:lpstr>C-Wing (Rehab)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2024-01-12T12:04:13Z</dcterms:modified>
</cp:coreProperties>
</file>