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Rajyog Heights\"/>
    </mc:Choice>
  </mc:AlternateContent>
  <xr:revisionPtr revIDLastSave="0" documentId="13_ncr:1_{EC78CE15-CF41-407A-B208-A5404F36C30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ldg 3" sheetId="87" r:id="rId1"/>
    <sheet name="Bldg 4" sheetId="96" r:id="rId2"/>
    <sheet name="Total" sheetId="79" r:id="rId3"/>
    <sheet name="Rera" sheetId="90" r:id="rId4"/>
    <sheet name="Typical Floor" sheetId="85" r:id="rId5"/>
    <sheet name="RR" sheetId="92" r:id="rId6"/>
    <sheet name="IGR" sheetId="93" r:id="rId7"/>
  </sheets>
  <definedNames>
    <definedName name="_xlnm._FilterDatabase" localSheetId="0" hidden="1">'Bldg 3'!#REF!</definedName>
    <definedName name="_xlnm._FilterDatabase" localSheetId="1" hidden="1">'Bldg 4'!#REF!</definedName>
  </definedNames>
  <calcPr calcId="191029"/>
</workbook>
</file>

<file path=xl/calcChain.xml><?xml version="1.0" encoding="utf-8"?>
<calcChain xmlns="http://schemas.openxmlformats.org/spreadsheetml/2006/main">
  <c r="L3" i="79" l="1"/>
  <c r="Q11" i="87"/>
  <c r="Q9" i="87"/>
  <c r="Q8" i="87"/>
  <c r="Q2" i="87" l="1"/>
  <c r="P2" i="87"/>
  <c r="O2" i="87"/>
  <c r="F16" i="96"/>
  <c r="E16" i="96"/>
  <c r="G15" i="96"/>
  <c r="J15" i="96" s="1"/>
  <c r="K15" i="96" s="1"/>
  <c r="L15" i="96" s="1"/>
  <c r="G14" i="96"/>
  <c r="H14" i="96" s="1"/>
  <c r="M14" i="96" s="1"/>
  <c r="G13" i="96"/>
  <c r="J13" i="96" s="1"/>
  <c r="K13" i="96" s="1"/>
  <c r="L13" i="96" s="1"/>
  <c r="G12" i="96"/>
  <c r="H12" i="96" s="1"/>
  <c r="M12" i="96" s="1"/>
  <c r="G11" i="96"/>
  <c r="J11" i="96" s="1"/>
  <c r="K11" i="96" s="1"/>
  <c r="L11" i="96" s="1"/>
  <c r="G10" i="96"/>
  <c r="H10" i="96" s="1"/>
  <c r="M10" i="96" s="1"/>
  <c r="G9" i="96"/>
  <c r="J9" i="96" s="1"/>
  <c r="K9" i="96" s="1"/>
  <c r="L9" i="96" s="1"/>
  <c r="G8" i="96"/>
  <c r="H8" i="96" s="1"/>
  <c r="M8" i="96" s="1"/>
  <c r="G7" i="96"/>
  <c r="J7" i="96" s="1"/>
  <c r="K7" i="96" s="1"/>
  <c r="L7" i="96" s="1"/>
  <c r="G6" i="96"/>
  <c r="H6" i="96" s="1"/>
  <c r="M6" i="96" s="1"/>
  <c r="G5" i="96"/>
  <c r="J5" i="96" s="1"/>
  <c r="K5" i="96" s="1"/>
  <c r="L5" i="96" s="1"/>
  <c r="G4" i="96"/>
  <c r="H4" i="96" s="1"/>
  <c r="M4" i="96" s="1"/>
  <c r="G3" i="96"/>
  <c r="J3" i="96" s="1"/>
  <c r="K3" i="96" s="1"/>
  <c r="L3" i="96" s="1"/>
  <c r="G2" i="96"/>
  <c r="J2" i="96" s="1"/>
  <c r="K2" i="96" s="1"/>
  <c r="J3" i="87"/>
  <c r="K3" i="87" s="1"/>
  <c r="L3" i="87" s="1"/>
  <c r="M3" i="87"/>
  <c r="J4" i="87"/>
  <c r="K4" i="87"/>
  <c r="L4" i="87" s="1"/>
  <c r="M4" i="87"/>
  <c r="J5" i="87"/>
  <c r="K5" i="87"/>
  <c r="L5" i="87" s="1"/>
  <c r="M5" i="87"/>
  <c r="J6" i="87"/>
  <c r="K6" i="87" s="1"/>
  <c r="L6" i="87" s="1"/>
  <c r="M6" i="87"/>
  <c r="J7" i="87"/>
  <c r="K7" i="87" s="1"/>
  <c r="L7" i="87" s="1"/>
  <c r="M7" i="87"/>
  <c r="J8" i="87"/>
  <c r="K8" i="87"/>
  <c r="L8" i="87" s="1"/>
  <c r="M8" i="87"/>
  <c r="J9" i="87"/>
  <c r="K9" i="87" s="1"/>
  <c r="L9" i="87" s="1"/>
  <c r="M9" i="87"/>
  <c r="J10" i="87"/>
  <c r="K10" i="87" s="1"/>
  <c r="L10" i="87" s="1"/>
  <c r="M10" i="87"/>
  <c r="J11" i="87"/>
  <c r="K11" i="87" s="1"/>
  <c r="L11" i="87" s="1"/>
  <c r="M11" i="87"/>
  <c r="J12" i="87"/>
  <c r="K12" i="87" s="1"/>
  <c r="L12" i="87" s="1"/>
  <c r="M12" i="87"/>
  <c r="J13" i="87"/>
  <c r="K13" i="87" s="1"/>
  <c r="L13" i="87" s="1"/>
  <c r="M13" i="87"/>
  <c r="J14" i="87"/>
  <c r="K14" i="87"/>
  <c r="L14" i="87" s="1"/>
  <c r="M14" i="87"/>
  <c r="J15" i="87"/>
  <c r="K15" i="87" s="1"/>
  <c r="L15" i="87" s="1"/>
  <c r="M15" i="87"/>
  <c r="J16" i="87"/>
  <c r="K16" i="87" s="1"/>
  <c r="L16" i="87" s="1"/>
  <c r="M16" i="87"/>
  <c r="J17" i="87"/>
  <c r="K17" i="87" s="1"/>
  <c r="L17" i="87" s="1"/>
  <c r="M17" i="87"/>
  <c r="J18" i="87"/>
  <c r="K18" i="87" s="1"/>
  <c r="L18" i="87" s="1"/>
  <c r="M18" i="87"/>
  <c r="J19" i="87"/>
  <c r="K19" i="87" s="1"/>
  <c r="L19" i="87" s="1"/>
  <c r="M19" i="87"/>
  <c r="J20" i="87"/>
  <c r="K20" i="87" s="1"/>
  <c r="L20" i="87" s="1"/>
  <c r="M20" i="87"/>
  <c r="J21" i="87"/>
  <c r="K21" i="87" s="1"/>
  <c r="L21" i="87" s="1"/>
  <c r="M21" i="87"/>
  <c r="J22" i="87"/>
  <c r="K22" i="87" s="1"/>
  <c r="L22" i="87" s="1"/>
  <c r="M22" i="87"/>
  <c r="J23" i="87"/>
  <c r="K23" i="87" s="1"/>
  <c r="L23" i="87" s="1"/>
  <c r="M23" i="87"/>
  <c r="J24" i="87"/>
  <c r="K24" i="87" s="1"/>
  <c r="L24" i="87" s="1"/>
  <c r="M24" i="87"/>
  <c r="J25" i="87"/>
  <c r="K25" i="87" s="1"/>
  <c r="L25" i="87" s="1"/>
  <c r="M25" i="87"/>
  <c r="J26" i="87"/>
  <c r="K26" i="87" s="1"/>
  <c r="L26" i="87" s="1"/>
  <c r="M26" i="87"/>
  <c r="J27" i="87"/>
  <c r="K27" i="87" s="1"/>
  <c r="L27" i="87" s="1"/>
  <c r="M27" i="87"/>
  <c r="J28" i="87"/>
  <c r="K28" i="87" s="1"/>
  <c r="L28" i="87" s="1"/>
  <c r="M28" i="87"/>
  <c r="J29" i="87"/>
  <c r="K29" i="87" s="1"/>
  <c r="L29" i="87" s="1"/>
  <c r="M29" i="87"/>
  <c r="J30" i="87"/>
  <c r="K30" i="87" s="1"/>
  <c r="L30" i="87" s="1"/>
  <c r="M30" i="87"/>
  <c r="J31" i="87"/>
  <c r="K31" i="87" s="1"/>
  <c r="L31" i="87" s="1"/>
  <c r="M31" i="87"/>
  <c r="J32" i="87"/>
  <c r="K32" i="87" s="1"/>
  <c r="L32" i="87" s="1"/>
  <c r="M32" i="87"/>
  <c r="J33" i="87"/>
  <c r="K33" i="87" s="1"/>
  <c r="L33" i="87" s="1"/>
  <c r="M33" i="87"/>
  <c r="J34" i="87"/>
  <c r="K34" i="87" s="1"/>
  <c r="L34" i="87" s="1"/>
  <c r="M34" i="87"/>
  <c r="J35" i="87"/>
  <c r="K35" i="87" s="1"/>
  <c r="L35" i="87" s="1"/>
  <c r="M35" i="87"/>
  <c r="J36" i="87"/>
  <c r="K36" i="87" s="1"/>
  <c r="L36" i="87" s="1"/>
  <c r="M36" i="87"/>
  <c r="J37" i="87"/>
  <c r="K37" i="87" s="1"/>
  <c r="L37" i="87" s="1"/>
  <c r="M37" i="87"/>
  <c r="J38" i="87"/>
  <c r="K38" i="87" s="1"/>
  <c r="L38" i="87" s="1"/>
  <c r="M38" i="87"/>
  <c r="J39" i="87"/>
  <c r="K39" i="87" s="1"/>
  <c r="L39" i="87" s="1"/>
  <c r="M39" i="87"/>
  <c r="J40" i="87"/>
  <c r="K40" i="87" s="1"/>
  <c r="L40" i="87" s="1"/>
  <c r="M40" i="87"/>
  <c r="J41" i="87"/>
  <c r="K41" i="87" s="1"/>
  <c r="L41" i="87" s="1"/>
  <c r="M41" i="87"/>
  <c r="J42" i="87"/>
  <c r="K42" i="87" s="1"/>
  <c r="L42" i="87" s="1"/>
  <c r="M42" i="87"/>
  <c r="J43" i="87"/>
  <c r="K43" i="87" s="1"/>
  <c r="L43" i="87" s="1"/>
  <c r="M43" i="87"/>
  <c r="M2" i="87"/>
  <c r="E44" i="87"/>
  <c r="F44" i="87"/>
  <c r="G44" i="87"/>
  <c r="H44" i="87"/>
  <c r="H3" i="87"/>
  <c r="H4" i="87"/>
  <c r="H5" i="87"/>
  <c r="H6" i="87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G3" i="87"/>
  <c r="G4" i="87"/>
  <c r="G5" i="87"/>
  <c r="G6" i="87"/>
  <c r="G7" i="87"/>
  <c r="G8" i="87"/>
  <c r="G9" i="87"/>
  <c r="G10" i="87"/>
  <c r="G11" i="87"/>
  <c r="G12" i="87"/>
  <c r="G13" i="87"/>
  <c r="G14" i="87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H13" i="85"/>
  <c r="H12" i="85"/>
  <c r="G13" i="85"/>
  <c r="G12" i="85"/>
  <c r="E13" i="85"/>
  <c r="E12" i="85"/>
  <c r="H4" i="85"/>
  <c r="H5" i="85"/>
  <c r="H6" i="85"/>
  <c r="H7" i="85"/>
  <c r="H8" i="85"/>
  <c r="H3" i="85"/>
  <c r="G8" i="85"/>
  <c r="G7" i="85"/>
  <c r="G6" i="85"/>
  <c r="G5" i="85"/>
  <c r="G4" i="85"/>
  <c r="G3" i="85"/>
  <c r="E4" i="85"/>
  <c r="E5" i="85"/>
  <c r="E6" i="85"/>
  <c r="E7" i="85"/>
  <c r="E8" i="85"/>
  <c r="E3" i="85"/>
  <c r="AF29" i="90"/>
  <c r="AG13" i="90"/>
  <c r="AF11" i="90"/>
  <c r="AF12" i="90"/>
  <c r="AF10" i="90"/>
  <c r="E4" i="79"/>
  <c r="F4" i="79"/>
  <c r="G4" i="79"/>
  <c r="H4" i="79"/>
  <c r="D4" i="79"/>
  <c r="H5" i="96" l="1"/>
  <c r="M5" i="96" s="1"/>
  <c r="H11" i="96"/>
  <c r="M11" i="96" s="1"/>
  <c r="H15" i="96"/>
  <c r="M15" i="96" s="1"/>
  <c r="J8" i="96"/>
  <c r="K8" i="96" s="1"/>
  <c r="L8" i="96" s="1"/>
  <c r="J6" i="96"/>
  <c r="K6" i="96" s="1"/>
  <c r="L6" i="96" s="1"/>
  <c r="J4" i="96"/>
  <c r="K4" i="96" s="1"/>
  <c r="L4" i="96" s="1"/>
  <c r="H13" i="96"/>
  <c r="M13" i="96" s="1"/>
  <c r="J14" i="96"/>
  <c r="K14" i="96" s="1"/>
  <c r="L14" i="96" s="1"/>
  <c r="J12" i="96"/>
  <c r="K12" i="96" s="1"/>
  <c r="L12" i="96" s="1"/>
  <c r="G16" i="96"/>
  <c r="H3" i="96"/>
  <c r="M3" i="96" s="1"/>
  <c r="H7" i="96"/>
  <c r="M7" i="96" s="1"/>
  <c r="H9" i="96"/>
  <c r="M9" i="96" s="1"/>
  <c r="J10" i="96"/>
  <c r="K10" i="96" s="1"/>
  <c r="L10" i="96" s="1"/>
  <c r="L2" i="96"/>
  <c r="H2" i="96"/>
  <c r="I14" i="93"/>
  <c r="I15" i="93"/>
  <c r="I9" i="93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6" i="93"/>
  <c r="E7" i="93"/>
  <c r="K16" i="96" l="1"/>
  <c r="J16" i="96"/>
  <c r="M2" i="96"/>
  <c r="M16" i="96" s="1"/>
  <c r="H16" i="96"/>
  <c r="G2" i="87"/>
  <c r="D10" i="79"/>
  <c r="J3" i="79"/>
  <c r="J2" i="87" l="1"/>
  <c r="K2" i="87" s="1"/>
  <c r="H2" i="87" l="1"/>
  <c r="M44" i="87" l="1"/>
  <c r="J2" i="79" l="1"/>
  <c r="J4" i="79" s="1"/>
  <c r="L2" i="79" l="1"/>
  <c r="L4" i="79" s="1"/>
  <c r="L2" i="87" l="1"/>
  <c r="J44" i="87" l="1"/>
  <c r="K44" i="87" l="1"/>
</calcChain>
</file>

<file path=xl/sharedStrings.xml><?xml version="1.0" encoding="utf-8"?>
<sst xmlns="http://schemas.openxmlformats.org/spreadsheetml/2006/main" count="119" uniqueCount="36">
  <si>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</si>
  <si>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</si>
  <si>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</si>
  <si>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</si>
  <si>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</si>
  <si>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</si>
  <si>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</si>
  <si>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</si>
  <si>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</si>
  <si>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</si>
  <si>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</si>
  <si>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</si>
  <si>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2BHK</t>
  </si>
  <si>
    <t>Comp</t>
  </si>
  <si>
    <t>2 BHK</t>
  </si>
  <si>
    <t>Total (a + b)</t>
  </si>
  <si>
    <t xml:space="preserve"> Total Area in 
Sq. Ft.                      
</t>
  </si>
  <si>
    <t>3 BHK</t>
  </si>
  <si>
    <t xml:space="preserve"> As per Approved Plan / RERA Carpet Area in 
Sq. Ft.                      
</t>
  </si>
  <si>
    <t>Rate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</si>
  <si>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</si>
  <si>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</si>
  <si>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</si>
  <si>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</si>
  <si>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</si>
  <si>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Bldg</t>
  </si>
  <si>
    <t>Bldg - 3</t>
  </si>
  <si>
    <t>Typical - 1 -7th Flr</t>
  </si>
  <si>
    <t>Tot - 6</t>
  </si>
  <si>
    <t>Bldg - 4</t>
  </si>
  <si>
    <t>Tot 2</t>
  </si>
  <si>
    <t xml:space="preserve"> As per Approved Plan Balcony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</si>
  <si>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</si>
  <si>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3 BHK </t>
  </si>
  <si>
    <t xml:space="preserve">     2  BHK - 42                                                                                      </t>
  </si>
  <si>
    <t xml:space="preserve">     3 BHK - 14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</si>
</sst>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3" fontId="0" fillId="0" borderId="0" xfId="0" applyNumberFormat="1"/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0" fillId="0" borderId="0" xfId="1" applyFont="1"/>
    <xf numFmtId="0" fontId="4" fillId="0" borderId="0" xfId="0" applyFont="1"/>
    <xf numFmtId="0" fontId="9" fillId="0" borderId="2" xfId="0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6" fillId="5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" fontId="7" fillId="0" borderId="1" xfId="2" applyNumberFormat="1" applyFont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/>
    </xf>
    <xf numFmtId="43" fontId="6" fillId="0" borderId="1" xfId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43" fontId="4" fillId="0" borderId="0" xfId="1" applyFont="1"/>
    <xf numFmtId="43" fontId="4" fillId="0" borderId="0" xfId="0" applyNumberFormat="1" applyFont="1"/>
    <xf numFmtId="0" fontId="17" fillId="0" borderId="0" xfId="0" applyFont="1"/>
    <xf numFmtId="0" fontId="4" fillId="6" borderId="0" xfId="0" applyFont="1" applyFill="1"/>
    <xf numFmtId="1" fontId="18" fillId="0" borderId="1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43" fontId="6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0" fontId="0" fillId="0" borderId="0" xfId="0" applyFont="1"/>
    <xf numFmtId="0" fontId="3" fillId="0" borderId="4" xfId="0" applyFont="1" applyBorder="1" applyAlignment="1">
      <alignment horizontal="center"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59455</xdr:colOff>
      <xdr:row>17</xdr:row>
      <xdr:rowOff>162413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FF0DA4-EB00-2532-64D8-A207738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8655" cy="3496163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26</xdr:col>
      <xdr:colOff>459476</xdr:colOff>
      <xdr:row>31</xdr:row>
      <xdr:rowOff>133661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4F8B54-47D0-BA3F-5408-02F657FF4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05250"/>
          <a:ext cx="16309076" cy="2229161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383553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C35AF-B2F8-F9A3-702D-1647AE99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opLeftCell="A23" zoomScale="145" zoomScaleNormal="145" workbookViewId="0">
      <selection activeCell="J44" sqref="J44:K44"/>
    </sheetView>
  </sheetViews>
  <sheetFormatPr defaultRowHeight="15" x14ac:dyDescent="0.25"/>
  <cols>
    <col min="1" max="1" width="4" style="9" customWidth="1"/>
    <col min="2" max="2" width="5.140625" style="9" customWidth="1"/>
    <col min="3" max="3" width="4.85546875" style="22" customWidth="1"/>
    <col min="4" max="4" width="6.28515625" style="9" customWidth="1"/>
    <col min="5" max="6" width="6.140625" style="9" customWidth="1"/>
    <col min="7" max="7" width="6.140625" style="10" customWidth="1"/>
    <col min="8" max="8" width="6" customWidth="1"/>
    <col min="9" max="9" width="6.5703125" customWidth="1"/>
    <col min="10" max="10" width="13.85546875" customWidth="1"/>
    <col min="11" max="11" width="13.5703125" customWidth="1"/>
    <col min="12" max="12" width="7.7109375" customWidth="1"/>
    <col min="13" max="13" width="10.140625" customWidth="1"/>
    <col min="14" max="14" width="9.7109375" bestFit="1" customWidth="1"/>
    <col min="16" max="16" width="10.85546875" bestFit="1" customWidth="1"/>
    <col min="17" max="17" width="14.85546875" bestFit="1" customWidth="1"/>
    <col min="18" max="18" width="9.140625" style="2"/>
    <col min="19" max="19" width="16.140625" customWidth="1"/>
  </cols>
  <sheetData>
    <row r="1" spans="1:17" ht="63.75" customHeight="1" x14ac:dyDescent="0.25">
      <c r="A1" s="12" t="s">
        <v>1</v>
      </c>
      <c r="B1" s="12" t="s">
        <v>0</v>
      </c>
      <c r="C1" s="11" t="s">
        <v>2</v>
      </c>
      <c r="D1" s="11" t="s">
        <v>13</v>
      </c>
      <c r="E1" s="11" t="s">
        <v>18</v>
      </c>
      <c r="F1" s="11" t="s">
        <v>31</v>
      </c>
      <c r="G1" s="11" t="s">
        <v>16</v>
      </c>
      <c r="H1" s="11" t="s">
        <v>11</v>
      </c>
      <c r="I1" s="12" t="s">
        <v>20</v>
      </c>
      <c r="J1" s="31" t="s">
        <v>21</v>
      </c>
      <c r="K1" s="32" t="s">
        <v>22</v>
      </c>
      <c r="L1" s="26" t="s">
        <v>23</v>
      </c>
      <c r="M1" s="26" t="s">
        <v>24</v>
      </c>
      <c r="N1" s="5"/>
    </row>
    <row r="2" spans="1:17" ht="16.5" x14ac:dyDescent="0.3">
      <c r="A2" s="14">
        <v>1</v>
      </c>
      <c r="B2" s="4">
        <v>101</v>
      </c>
      <c r="C2" s="4">
        <v>1</v>
      </c>
      <c r="D2" s="53" t="s">
        <v>14</v>
      </c>
      <c r="E2" s="28">
        <v>646</v>
      </c>
      <c r="F2" s="28">
        <v>41</v>
      </c>
      <c r="G2" s="4">
        <f>E2+F2</f>
        <v>687</v>
      </c>
      <c r="H2" s="4">
        <f>G2*1.1</f>
        <v>755.7</v>
      </c>
      <c r="I2" s="14">
        <v>9000</v>
      </c>
      <c r="J2" s="33">
        <f>G2*I2</f>
        <v>6183000</v>
      </c>
      <c r="K2" s="34">
        <f>J2*1.05</f>
        <v>6492150</v>
      </c>
      <c r="L2" s="35">
        <f>MROUND((K2*0.025/12),500)</f>
        <v>13500</v>
      </c>
      <c r="M2" s="36">
        <f>H2*2400</f>
        <v>1813680</v>
      </c>
      <c r="N2" s="27"/>
      <c r="O2">
        <f>G2*9500</f>
        <v>6526500</v>
      </c>
      <c r="P2" s="34">
        <f>O2*1.03</f>
        <v>6722295</v>
      </c>
      <c r="Q2" s="20">
        <f>K2/G2</f>
        <v>9450</v>
      </c>
    </row>
    <row r="3" spans="1:17" ht="16.5" x14ac:dyDescent="0.3">
      <c r="A3" s="14">
        <v>2</v>
      </c>
      <c r="B3" s="4">
        <v>102</v>
      </c>
      <c r="C3" s="4">
        <v>1</v>
      </c>
      <c r="D3" s="53" t="s">
        <v>14</v>
      </c>
      <c r="E3" s="29">
        <v>646</v>
      </c>
      <c r="F3" s="29">
        <v>41</v>
      </c>
      <c r="G3" s="4">
        <f t="shared" ref="G3:G43" si="0">E3+F3</f>
        <v>687</v>
      </c>
      <c r="H3" s="4">
        <f t="shared" ref="H3:H43" si="1">G3*1.1</f>
        <v>755.7</v>
      </c>
      <c r="I3" s="14">
        <v>9000</v>
      </c>
      <c r="J3" s="33">
        <f t="shared" ref="J3:J43" si="2">G3*I3</f>
        <v>6183000</v>
      </c>
      <c r="K3" s="34">
        <f t="shared" ref="K3:K43" si="3">J3*1.05</f>
        <v>6492150</v>
      </c>
      <c r="L3" s="35">
        <f t="shared" ref="L3:L43" si="4">MROUND((K3*0.025/12),500)</f>
        <v>13500</v>
      </c>
      <c r="M3" s="36">
        <f t="shared" ref="M3:M43" si="5">H3*2400</f>
        <v>1813680</v>
      </c>
      <c r="N3" s="27"/>
    </row>
    <row r="4" spans="1:17" ht="16.5" x14ac:dyDescent="0.3">
      <c r="A4" s="14">
        <v>3</v>
      </c>
      <c r="B4" s="4">
        <v>103</v>
      </c>
      <c r="C4" s="4">
        <v>1</v>
      </c>
      <c r="D4" s="53" t="s">
        <v>14</v>
      </c>
      <c r="E4" s="29">
        <v>651</v>
      </c>
      <c r="F4" s="29">
        <v>81</v>
      </c>
      <c r="G4" s="4">
        <f t="shared" si="0"/>
        <v>732</v>
      </c>
      <c r="H4" s="4">
        <f t="shared" si="1"/>
        <v>805.2</v>
      </c>
      <c r="I4" s="14">
        <v>9000</v>
      </c>
      <c r="J4" s="33">
        <f t="shared" si="2"/>
        <v>6588000</v>
      </c>
      <c r="K4" s="34">
        <f t="shared" si="3"/>
        <v>6917400</v>
      </c>
      <c r="L4" s="35">
        <f t="shared" si="4"/>
        <v>14500</v>
      </c>
      <c r="M4" s="36">
        <f t="shared" si="5"/>
        <v>1932480</v>
      </c>
      <c r="N4" s="27"/>
    </row>
    <row r="5" spans="1:17" ht="16.5" x14ac:dyDescent="0.3">
      <c r="A5" s="14">
        <v>4</v>
      </c>
      <c r="B5" s="4">
        <v>104</v>
      </c>
      <c r="C5" s="4">
        <v>1</v>
      </c>
      <c r="D5" s="53" t="s">
        <v>14</v>
      </c>
      <c r="E5" s="29">
        <v>646</v>
      </c>
      <c r="F5" s="29">
        <v>41</v>
      </c>
      <c r="G5" s="4">
        <f t="shared" si="0"/>
        <v>687</v>
      </c>
      <c r="H5" s="4">
        <f t="shared" si="1"/>
        <v>755.7</v>
      </c>
      <c r="I5" s="14">
        <v>9000</v>
      </c>
      <c r="J5" s="33">
        <f t="shared" si="2"/>
        <v>6183000</v>
      </c>
      <c r="K5" s="34">
        <f t="shared" si="3"/>
        <v>6492150</v>
      </c>
      <c r="L5" s="35">
        <f t="shared" si="4"/>
        <v>13500</v>
      </c>
      <c r="M5" s="36">
        <f t="shared" si="5"/>
        <v>1813680</v>
      </c>
      <c r="N5" s="27"/>
    </row>
    <row r="6" spans="1:17" ht="16.5" x14ac:dyDescent="0.3">
      <c r="A6" s="14">
        <v>5</v>
      </c>
      <c r="B6" s="4">
        <v>105</v>
      </c>
      <c r="C6" s="4">
        <v>1</v>
      </c>
      <c r="D6" s="53" t="s">
        <v>14</v>
      </c>
      <c r="E6" s="29">
        <v>646</v>
      </c>
      <c r="F6" s="29">
        <v>41</v>
      </c>
      <c r="G6" s="4">
        <f t="shared" si="0"/>
        <v>687</v>
      </c>
      <c r="H6" s="4">
        <f t="shared" si="1"/>
        <v>755.7</v>
      </c>
      <c r="I6" s="14">
        <v>9000</v>
      </c>
      <c r="J6" s="33">
        <f t="shared" si="2"/>
        <v>6183000</v>
      </c>
      <c r="K6" s="34">
        <f t="shared" si="3"/>
        <v>6492150</v>
      </c>
      <c r="L6" s="35">
        <f t="shared" si="4"/>
        <v>13500</v>
      </c>
      <c r="M6" s="36">
        <f t="shared" si="5"/>
        <v>1813680</v>
      </c>
      <c r="N6" s="27"/>
    </row>
    <row r="7" spans="1:17" ht="16.5" x14ac:dyDescent="0.3">
      <c r="A7" s="14">
        <v>6</v>
      </c>
      <c r="B7" s="4">
        <v>106</v>
      </c>
      <c r="C7" s="4">
        <v>1</v>
      </c>
      <c r="D7" s="53" t="s">
        <v>14</v>
      </c>
      <c r="E7" s="29">
        <v>651</v>
      </c>
      <c r="F7" s="29">
        <v>81</v>
      </c>
      <c r="G7" s="4">
        <f t="shared" si="0"/>
        <v>732</v>
      </c>
      <c r="H7" s="4">
        <f t="shared" si="1"/>
        <v>805.2</v>
      </c>
      <c r="I7" s="14">
        <v>9000</v>
      </c>
      <c r="J7" s="33">
        <f t="shared" si="2"/>
        <v>6588000</v>
      </c>
      <c r="K7" s="34">
        <f t="shared" si="3"/>
        <v>6917400</v>
      </c>
      <c r="L7" s="35">
        <f t="shared" si="4"/>
        <v>14500</v>
      </c>
      <c r="M7" s="36">
        <f t="shared" si="5"/>
        <v>1932480</v>
      </c>
      <c r="N7" s="27"/>
      <c r="P7">
        <v>6300</v>
      </c>
    </row>
    <row r="8" spans="1:17" ht="16.5" x14ac:dyDescent="0.3">
      <c r="A8" s="14">
        <v>7</v>
      </c>
      <c r="B8" s="4">
        <v>201</v>
      </c>
      <c r="C8" s="4">
        <v>2</v>
      </c>
      <c r="D8" s="53" t="s">
        <v>14</v>
      </c>
      <c r="E8" s="29">
        <v>646</v>
      </c>
      <c r="F8" s="29">
        <v>41</v>
      </c>
      <c r="G8" s="4">
        <f t="shared" si="0"/>
        <v>687</v>
      </c>
      <c r="H8" s="4">
        <f t="shared" si="1"/>
        <v>755.7</v>
      </c>
      <c r="I8" s="14">
        <v>9000</v>
      </c>
      <c r="J8" s="33">
        <f t="shared" si="2"/>
        <v>6183000</v>
      </c>
      <c r="K8" s="34">
        <f t="shared" si="3"/>
        <v>6492150</v>
      </c>
      <c r="L8" s="35">
        <f t="shared" si="4"/>
        <v>13500</v>
      </c>
      <c r="M8" s="36">
        <f t="shared" si="5"/>
        <v>1813680</v>
      </c>
      <c r="N8" s="27"/>
      <c r="O8" t="s">
        <v>14</v>
      </c>
      <c r="P8">
        <v>1100</v>
      </c>
      <c r="Q8">
        <f>P8*P7</f>
        <v>6930000</v>
      </c>
    </row>
    <row r="9" spans="1:17" ht="16.5" x14ac:dyDescent="0.3">
      <c r="A9" s="14">
        <v>8</v>
      </c>
      <c r="B9" s="4">
        <v>202</v>
      </c>
      <c r="C9" s="4">
        <v>2</v>
      </c>
      <c r="D9" s="53" t="s">
        <v>14</v>
      </c>
      <c r="E9" s="29">
        <v>646</v>
      </c>
      <c r="F9" s="29">
        <v>41</v>
      </c>
      <c r="G9" s="4">
        <f t="shared" si="0"/>
        <v>687</v>
      </c>
      <c r="H9" s="4">
        <f t="shared" si="1"/>
        <v>755.7</v>
      </c>
      <c r="I9" s="14">
        <v>9000</v>
      </c>
      <c r="J9" s="33">
        <f t="shared" si="2"/>
        <v>6183000</v>
      </c>
      <c r="K9" s="34">
        <f t="shared" si="3"/>
        <v>6492150</v>
      </c>
      <c r="L9" s="35">
        <f t="shared" si="4"/>
        <v>13500</v>
      </c>
      <c r="M9" s="36">
        <f t="shared" si="5"/>
        <v>1813680</v>
      </c>
      <c r="N9" s="27"/>
      <c r="O9" t="s">
        <v>33</v>
      </c>
      <c r="P9">
        <v>1680</v>
      </c>
      <c r="Q9" s="24">
        <f>P9*P7</f>
        <v>10584000</v>
      </c>
    </row>
    <row r="10" spans="1:17" ht="16.5" x14ac:dyDescent="0.3">
      <c r="A10" s="14">
        <v>9</v>
      </c>
      <c r="B10" s="4">
        <v>203</v>
      </c>
      <c r="C10" s="4">
        <v>2</v>
      </c>
      <c r="D10" s="53" t="s">
        <v>14</v>
      </c>
      <c r="E10" s="29">
        <v>651</v>
      </c>
      <c r="F10" s="29">
        <v>81</v>
      </c>
      <c r="G10" s="4">
        <f t="shared" si="0"/>
        <v>732</v>
      </c>
      <c r="H10" s="4">
        <f t="shared" si="1"/>
        <v>805.2</v>
      </c>
      <c r="I10" s="14">
        <v>9000</v>
      </c>
      <c r="J10" s="33">
        <f t="shared" si="2"/>
        <v>6588000</v>
      </c>
      <c r="K10" s="34">
        <f t="shared" si="3"/>
        <v>6917400</v>
      </c>
      <c r="L10" s="35">
        <f t="shared" si="4"/>
        <v>14500</v>
      </c>
      <c r="M10" s="36">
        <f t="shared" si="5"/>
        <v>1932480</v>
      </c>
      <c r="N10" s="27"/>
    </row>
    <row r="11" spans="1:17" ht="16.5" x14ac:dyDescent="0.3">
      <c r="A11" s="14">
        <v>10</v>
      </c>
      <c r="B11" s="4">
        <v>204</v>
      </c>
      <c r="C11" s="4">
        <v>2</v>
      </c>
      <c r="D11" s="53" t="s">
        <v>14</v>
      </c>
      <c r="E11" s="29">
        <v>646</v>
      </c>
      <c r="F11" s="29">
        <v>41</v>
      </c>
      <c r="G11" s="4">
        <f t="shared" si="0"/>
        <v>687</v>
      </c>
      <c r="H11" s="4">
        <f t="shared" si="1"/>
        <v>755.7</v>
      </c>
      <c r="I11" s="14">
        <v>9000</v>
      </c>
      <c r="J11" s="33">
        <f t="shared" si="2"/>
        <v>6183000</v>
      </c>
      <c r="K11" s="34">
        <f t="shared" si="3"/>
        <v>6492150</v>
      </c>
      <c r="L11" s="35">
        <f t="shared" si="4"/>
        <v>13500</v>
      </c>
      <c r="M11" s="36">
        <f t="shared" si="5"/>
        <v>1813680</v>
      </c>
      <c r="N11" s="27"/>
      <c r="Q11">
        <f>Q8/G2</f>
        <v>10087.336244541484</v>
      </c>
    </row>
    <row r="12" spans="1:17" ht="16.5" x14ac:dyDescent="0.3">
      <c r="A12" s="14">
        <v>11</v>
      </c>
      <c r="B12" s="4">
        <v>205</v>
      </c>
      <c r="C12" s="4">
        <v>2</v>
      </c>
      <c r="D12" s="53" t="s">
        <v>14</v>
      </c>
      <c r="E12" s="29">
        <v>646</v>
      </c>
      <c r="F12" s="29">
        <v>41</v>
      </c>
      <c r="G12" s="4">
        <f t="shared" si="0"/>
        <v>687</v>
      </c>
      <c r="H12" s="4">
        <f t="shared" si="1"/>
        <v>755.7</v>
      </c>
      <c r="I12" s="14">
        <v>9000</v>
      </c>
      <c r="J12" s="33">
        <f t="shared" si="2"/>
        <v>6183000</v>
      </c>
      <c r="K12" s="34">
        <f t="shared" si="3"/>
        <v>6492150</v>
      </c>
      <c r="L12" s="35">
        <f t="shared" si="4"/>
        <v>13500</v>
      </c>
      <c r="M12" s="36">
        <f t="shared" si="5"/>
        <v>1813680</v>
      </c>
      <c r="N12" s="27"/>
    </row>
    <row r="13" spans="1:17" ht="16.5" x14ac:dyDescent="0.3">
      <c r="A13" s="14">
        <v>12</v>
      </c>
      <c r="B13" s="4">
        <v>206</v>
      </c>
      <c r="C13" s="4">
        <v>2</v>
      </c>
      <c r="D13" s="53" t="s">
        <v>14</v>
      </c>
      <c r="E13" s="29">
        <v>651</v>
      </c>
      <c r="F13" s="29">
        <v>81</v>
      </c>
      <c r="G13" s="4">
        <f t="shared" si="0"/>
        <v>732</v>
      </c>
      <c r="H13" s="4">
        <f t="shared" si="1"/>
        <v>805.2</v>
      </c>
      <c r="I13" s="14">
        <v>9000</v>
      </c>
      <c r="J13" s="33">
        <f t="shared" si="2"/>
        <v>6588000</v>
      </c>
      <c r="K13" s="34">
        <f t="shared" si="3"/>
        <v>6917400</v>
      </c>
      <c r="L13" s="35">
        <f t="shared" si="4"/>
        <v>14500</v>
      </c>
      <c r="M13" s="36">
        <f t="shared" si="5"/>
        <v>1932480</v>
      </c>
      <c r="N13" s="27"/>
    </row>
    <row r="14" spans="1:17" ht="16.5" x14ac:dyDescent="0.3">
      <c r="A14" s="14">
        <v>13</v>
      </c>
      <c r="B14" s="4">
        <v>301</v>
      </c>
      <c r="C14" s="4">
        <v>3</v>
      </c>
      <c r="D14" s="53" t="s">
        <v>14</v>
      </c>
      <c r="E14" s="29">
        <v>646</v>
      </c>
      <c r="F14" s="29">
        <v>41</v>
      </c>
      <c r="G14" s="4">
        <f t="shared" si="0"/>
        <v>687</v>
      </c>
      <c r="H14" s="4">
        <f t="shared" si="1"/>
        <v>755.7</v>
      </c>
      <c r="I14" s="14">
        <v>9000</v>
      </c>
      <c r="J14" s="33">
        <f t="shared" si="2"/>
        <v>6183000</v>
      </c>
      <c r="K14" s="34">
        <f t="shared" si="3"/>
        <v>6492150</v>
      </c>
      <c r="L14" s="35">
        <f t="shared" si="4"/>
        <v>13500</v>
      </c>
      <c r="M14" s="36">
        <f t="shared" si="5"/>
        <v>1813680</v>
      </c>
      <c r="N14" s="27"/>
    </row>
    <row r="15" spans="1:17" ht="16.5" x14ac:dyDescent="0.3">
      <c r="A15" s="14">
        <v>14</v>
      </c>
      <c r="B15" s="4">
        <v>302</v>
      </c>
      <c r="C15" s="4">
        <v>3</v>
      </c>
      <c r="D15" s="53" t="s">
        <v>14</v>
      </c>
      <c r="E15" s="29">
        <v>646</v>
      </c>
      <c r="F15" s="29">
        <v>41</v>
      </c>
      <c r="G15" s="4">
        <f t="shared" si="0"/>
        <v>687</v>
      </c>
      <c r="H15" s="4">
        <f t="shared" si="1"/>
        <v>755.7</v>
      </c>
      <c r="I15" s="14">
        <v>9000</v>
      </c>
      <c r="J15" s="33">
        <f t="shared" si="2"/>
        <v>6183000</v>
      </c>
      <c r="K15" s="34">
        <f t="shared" si="3"/>
        <v>6492150</v>
      </c>
      <c r="L15" s="35">
        <f t="shared" si="4"/>
        <v>13500</v>
      </c>
      <c r="M15" s="36">
        <f t="shared" si="5"/>
        <v>1813680</v>
      </c>
      <c r="N15" s="27"/>
    </row>
    <row r="16" spans="1:17" ht="16.5" x14ac:dyDescent="0.3">
      <c r="A16" s="14">
        <v>15</v>
      </c>
      <c r="B16" s="4">
        <v>303</v>
      </c>
      <c r="C16" s="4">
        <v>3</v>
      </c>
      <c r="D16" s="53" t="s">
        <v>14</v>
      </c>
      <c r="E16" s="29">
        <v>651</v>
      </c>
      <c r="F16" s="29">
        <v>81</v>
      </c>
      <c r="G16" s="4">
        <f t="shared" si="0"/>
        <v>732</v>
      </c>
      <c r="H16" s="4">
        <f t="shared" si="1"/>
        <v>805.2</v>
      </c>
      <c r="I16" s="14">
        <v>9000</v>
      </c>
      <c r="J16" s="33">
        <f t="shared" si="2"/>
        <v>6588000</v>
      </c>
      <c r="K16" s="34">
        <f t="shared" si="3"/>
        <v>6917400</v>
      </c>
      <c r="L16" s="35">
        <f t="shared" si="4"/>
        <v>14500</v>
      </c>
      <c r="M16" s="36">
        <f t="shared" si="5"/>
        <v>1932480</v>
      </c>
      <c r="N16" s="27"/>
    </row>
    <row r="17" spans="1:14" ht="16.5" x14ac:dyDescent="0.3">
      <c r="A17" s="14">
        <v>16</v>
      </c>
      <c r="B17" s="4">
        <v>304</v>
      </c>
      <c r="C17" s="4">
        <v>3</v>
      </c>
      <c r="D17" s="53" t="s">
        <v>14</v>
      </c>
      <c r="E17" s="29">
        <v>646</v>
      </c>
      <c r="F17" s="29">
        <v>41</v>
      </c>
      <c r="G17" s="4">
        <f t="shared" si="0"/>
        <v>687</v>
      </c>
      <c r="H17" s="4">
        <f t="shared" si="1"/>
        <v>755.7</v>
      </c>
      <c r="I17" s="14">
        <v>9000</v>
      </c>
      <c r="J17" s="33">
        <f t="shared" si="2"/>
        <v>6183000</v>
      </c>
      <c r="K17" s="34">
        <f t="shared" si="3"/>
        <v>6492150</v>
      </c>
      <c r="L17" s="35">
        <f t="shared" si="4"/>
        <v>13500</v>
      </c>
      <c r="M17" s="36">
        <f t="shared" si="5"/>
        <v>1813680</v>
      </c>
      <c r="N17" s="27"/>
    </row>
    <row r="18" spans="1:14" ht="16.5" x14ac:dyDescent="0.3">
      <c r="A18" s="14">
        <v>17</v>
      </c>
      <c r="B18" s="4">
        <v>305</v>
      </c>
      <c r="C18" s="4">
        <v>3</v>
      </c>
      <c r="D18" s="53" t="s">
        <v>14</v>
      </c>
      <c r="E18" s="29">
        <v>646</v>
      </c>
      <c r="F18" s="29">
        <v>41</v>
      </c>
      <c r="G18" s="4">
        <f t="shared" si="0"/>
        <v>687</v>
      </c>
      <c r="H18" s="4">
        <f t="shared" si="1"/>
        <v>755.7</v>
      </c>
      <c r="I18" s="14">
        <v>9000</v>
      </c>
      <c r="J18" s="33">
        <f t="shared" si="2"/>
        <v>6183000</v>
      </c>
      <c r="K18" s="34">
        <f t="shared" si="3"/>
        <v>6492150</v>
      </c>
      <c r="L18" s="35">
        <f t="shared" si="4"/>
        <v>13500</v>
      </c>
      <c r="M18" s="36">
        <f t="shared" si="5"/>
        <v>1813680</v>
      </c>
      <c r="N18" s="27"/>
    </row>
    <row r="19" spans="1:14" ht="16.5" x14ac:dyDescent="0.3">
      <c r="A19" s="14">
        <v>18</v>
      </c>
      <c r="B19" s="4">
        <v>306</v>
      </c>
      <c r="C19" s="4">
        <v>3</v>
      </c>
      <c r="D19" s="53" t="s">
        <v>14</v>
      </c>
      <c r="E19" s="29">
        <v>651</v>
      </c>
      <c r="F19" s="29">
        <v>81</v>
      </c>
      <c r="G19" s="4">
        <f t="shared" si="0"/>
        <v>732</v>
      </c>
      <c r="H19" s="4">
        <f t="shared" si="1"/>
        <v>805.2</v>
      </c>
      <c r="I19" s="14">
        <v>9000</v>
      </c>
      <c r="J19" s="33">
        <f t="shared" si="2"/>
        <v>6588000</v>
      </c>
      <c r="K19" s="34">
        <f t="shared" si="3"/>
        <v>6917400</v>
      </c>
      <c r="L19" s="35">
        <f t="shared" si="4"/>
        <v>14500</v>
      </c>
      <c r="M19" s="36">
        <f t="shared" si="5"/>
        <v>1932480</v>
      </c>
      <c r="N19" s="27"/>
    </row>
    <row r="20" spans="1:14" ht="16.5" x14ac:dyDescent="0.3">
      <c r="A20" s="14">
        <v>19</v>
      </c>
      <c r="B20" s="4">
        <v>401</v>
      </c>
      <c r="C20" s="4">
        <v>4</v>
      </c>
      <c r="D20" s="53" t="s">
        <v>14</v>
      </c>
      <c r="E20" s="29">
        <v>646</v>
      </c>
      <c r="F20" s="29">
        <v>41</v>
      </c>
      <c r="G20" s="4">
        <f t="shared" si="0"/>
        <v>687</v>
      </c>
      <c r="H20" s="4">
        <f t="shared" si="1"/>
        <v>755.7</v>
      </c>
      <c r="I20" s="14">
        <v>9000</v>
      </c>
      <c r="J20" s="33">
        <f t="shared" si="2"/>
        <v>6183000</v>
      </c>
      <c r="K20" s="34">
        <f t="shared" si="3"/>
        <v>6492150</v>
      </c>
      <c r="L20" s="35">
        <f t="shared" si="4"/>
        <v>13500</v>
      </c>
      <c r="M20" s="36">
        <f t="shared" si="5"/>
        <v>1813680</v>
      </c>
      <c r="N20" s="27"/>
    </row>
    <row r="21" spans="1:14" ht="16.5" x14ac:dyDescent="0.3">
      <c r="A21" s="14">
        <v>20</v>
      </c>
      <c r="B21" s="4">
        <v>402</v>
      </c>
      <c r="C21" s="4">
        <v>4</v>
      </c>
      <c r="D21" s="53" t="s">
        <v>14</v>
      </c>
      <c r="E21" s="29">
        <v>646</v>
      </c>
      <c r="F21" s="29">
        <v>41</v>
      </c>
      <c r="G21" s="4">
        <f t="shared" si="0"/>
        <v>687</v>
      </c>
      <c r="H21" s="4">
        <f t="shared" si="1"/>
        <v>755.7</v>
      </c>
      <c r="I21" s="14">
        <v>9000</v>
      </c>
      <c r="J21" s="33">
        <f t="shared" si="2"/>
        <v>6183000</v>
      </c>
      <c r="K21" s="34">
        <f t="shared" si="3"/>
        <v>6492150</v>
      </c>
      <c r="L21" s="35">
        <f t="shared" si="4"/>
        <v>13500</v>
      </c>
      <c r="M21" s="36">
        <f t="shared" si="5"/>
        <v>1813680</v>
      </c>
      <c r="N21" s="27"/>
    </row>
    <row r="22" spans="1:14" ht="16.5" x14ac:dyDescent="0.3">
      <c r="A22" s="14">
        <v>21</v>
      </c>
      <c r="B22" s="4">
        <v>403</v>
      </c>
      <c r="C22" s="4">
        <v>4</v>
      </c>
      <c r="D22" s="53" t="s">
        <v>14</v>
      </c>
      <c r="E22" s="29">
        <v>651</v>
      </c>
      <c r="F22" s="29">
        <v>81</v>
      </c>
      <c r="G22" s="4">
        <f t="shared" si="0"/>
        <v>732</v>
      </c>
      <c r="H22" s="4">
        <f t="shared" si="1"/>
        <v>805.2</v>
      </c>
      <c r="I22" s="14">
        <v>9000</v>
      </c>
      <c r="J22" s="33">
        <f t="shared" si="2"/>
        <v>6588000</v>
      </c>
      <c r="K22" s="34">
        <f t="shared" si="3"/>
        <v>6917400</v>
      </c>
      <c r="L22" s="35">
        <f t="shared" si="4"/>
        <v>14500</v>
      </c>
      <c r="M22" s="36">
        <f t="shared" si="5"/>
        <v>1932480</v>
      </c>
      <c r="N22" s="27"/>
    </row>
    <row r="23" spans="1:14" ht="16.5" x14ac:dyDescent="0.3">
      <c r="A23" s="14">
        <v>22</v>
      </c>
      <c r="B23" s="4">
        <v>404</v>
      </c>
      <c r="C23" s="4">
        <v>4</v>
      </c>
      <c r="D23" s="53" t="s">
        <v>14</v>
      </c>
      <c r="E23" s="29">
        <v>646</v>
      </c>
      <c r="F23" s="29">
        <v>41</v>
      </c>
      <c r="G23" s="4">
        <f t="shared" si="0"/>
        <v>687</v>
      </c>
      <c r="H23" s="4">
        <f t="shared" si="1"/>
        <v>755.7</v>
      </c>
      <c r="I23" s="14">
        <v>9000</v>
      </c>
      <c r="J23" s="33">
        <f t="shared" si="2"/>
        <v>6183000</v>
      </c>
      <c r="K23" s="34">
        <f t="shared" si="3"/>
        <v>6492150</v>
      </c>
      <c r="L23" s="35">
        <f t="shared" si="4"/>
        <v>13500</v>
      </c>
      <c r="M23" s="36">
        <f t="shared" si="5"/>
        <v>1813680</v>
      </c>
      <c r="N23" s="27"/>
    </row>
    <row r="24" spans="1:14" ht="16.5" x14ac:dyDescent="0.3">
      <c r="A24" s="14">
        <v>23</v>
      </c>
      <c r="B24" s="4">
        <v>405</v>
      </c>
      <c r="C24" s="4">
        <v>4</v>
      </c>
      <c r="D24" s="53" t="s">
        <v>14</v>
      </c>
      <c r="E24" s="29">
        <v>646</v>
      </c>
      <c r="F24" s="29">
        <v>41</v>
      </c>
      <c r="G24" s="4">
        <f t="shared" si="0"/>
        <v>687</v>
      </c>
      <c r="H24" s="4">
        <f t="shared" si="1"/>
        <v>755.7</v>
      </c>
      <c r="I24" s="14">
        <v>9000</v>
      </c>
      <c r="J24" s="33">
        <f t="shared" si="2"/>
        <v>6183000</v>
      </c>
      <c r="K24" s="34">
        <f t="shared" si="3"/>
        <v>6492150</v>
      </c>
      <c r="L24" s="35">
        <f t="shared" si="4"/>
        <v>13500</v>
      </c>
      <c r="M24" s="36">
        <f t="shared" si="5"/>
        <v>1813680</v>
      </c>
      <c r="N24" s="27"/>
    </row>
    <row r="25" spans="1:14" ht="16.5" x14ac:dyDescent="0.3">
      <c r="A25" s="14">
        <v>24</v>
      </c>
      <c r="B25" s="4">
        <v>406</v>
      </c>
      <c r="C25" s="4">
        <v>4</v>
      </c>
      <c r="D25" s="53" t="s">
        <v>14</v>
      </c>
      <c r="E25" s="29">
        <v>651</v>
      </c>
      <c r="F25" s="29">
        <v>81</v>
      </c>
      <c r="G25" s="4">
        <f t="shared" si="0"/>
        <v>732</v>
      </c>
      <c r="H25" s="4">
        <f t="shared" si="1"/>
        <v>805.2</v>
      </c>
      <c r="I25" s="14">
        <v>9000</v>
      </c>
      <c r="J25" s="33">
        <f t="shared" si="2"/>
        <v>6588000</v>
      </c>
      <c r="K25" s="34">
        <f t="shared" si="3"/>
        <v>6917400</v>
      </c>
      <c r="L25" s="35">
        <f t="shared" si="4"/>
        <v>14500</v>
      </c>
      <c r="M25" s="36">
        <f t="shared" si="5"/>
        <v>1932480</v>
      </c>
      <c r="N25" s="27"/>
    </row>
    <row r="26" spans="1:14" ht="16.5" x14ac:dyDescent="0.3">
      <c r="A26" s="14">
        <v>25</v>
      </c>
      <c r="B26" s="4">
        <v>501</v>
      </c>
      <c r="C26" s="4">
        <v>5</v>
      </c>
      <c r="D26" s="53" t="s">
        <v>14</v>
      </c>
      <c r="E26" s="29">
        <v>646</v>
      </c>
      <c r="F26" s="29">
        <v>41</v>
      </c>
      <c r="G26" s="4">
        <f t="shared" si="0"/>
        <v>687</v>
      </c>
      <c r="H26" s="4">
        <f t="shared" si="1"/>
        <v>755.7</v>
      </c>
      <c r="I26" s="14">
        <v>9000</v>
      </c>
      <c r="J26" s="33">
        <f t="shared" si="2"/>
        <v>6183000</v>
      </c>
      <c r="K26" s="34">
        <f t="shared" si="3"/>
        <v>6492150</v>
      </c>
      <c r="L26" s="35">
        <f t="shared" si="4"/>
        <v>13500</v>
      </c>
      <c r="M26" s="36">
        <f t="shared" si="5"/>
        <v>1813680</v>
      </c>
      <c r="N26" s="27"/>
    </row>
    <row r="27" spans="1:14" ht="16.5" x14ac:dyDescent="0.3">
      <c r="A27" s="14">
        <v>26</v>
      </c>
      <c r="B27" s="4">
        <v>502</v>
      </c>
      <c r="C27" s="4">
        <v>5</v>
      </c>
      <c r="D27" s="53" t="s">
        <v>14</v>
      </c>
      <c r="E27" s="29">
        <v>646</v>
      </c>
      <c r="F27" s="29">
        <v>41</v>
      </c>
      <c r="G27" s="4">
        <f t="shared" si="0"/>
        <v>687</v>
      </c>
      <c r="H27" s="4">
        <f t="shared" si="1"/>
        <v>755.7</v>
      </c>
      <c r="I27" s="14">
        <v>9000</v>
      </c>
      <c r="J27" s="33">
        <f t="shared" si="2"/>
        <v>6183000</v>
      </c>
      <c r="K27" s="34">
        <f t="shared" si="3"/>
        <v>6492150</v>
      </c>
      <c r="L27" s="35">
        <f t="shared" si="4"/>
        <v>13500</v>
      </c>
      <c r="M27" s="36">
        <f t="shared" si="5"/>
        <v>1813680</v>
      </c>
      <c r="N27" s="3"/>
    </row>
    <row r="28" spans="1:14" ht="16.5" x14ac:dyDescent="0.3">
      <c r="A28" s="14">
        <v>27</v>
      </c>
      <c r="B28" s="4">
        <v>503</v>
      </c>
      <c r="C28" s="4">
        <v>5</v>
      </c>
      <c r="D28" s="53" t="s">
        <v>14</v>
      </c>
      <c r="E28" s="29">
        <v>651</v>
      </c>
      <c r="F28" s="29">
        <v>81</v>
      </c>
      <c r="G28" s="4">
        <f t="shared" si="0"/>
        <v>732</v>
      </c>
      <c r="H28" s="4">
        <f t="shared" si="1"/>
        <v>805.2</v>
      </c>
      <c r="I28" s="14">
        <v>9000</v>
      </c>
      <c r="J28" s="33">
        <f t="shared" si="2"/>
        <v>6588000</v>
      </c>
      <c r="K28" s="34">
        <f t="shared" si="3"/>
        <v>6917400</v>
      </c>
      <c r="L28" s="35">
        <f t="shared" si="4"/>
        <v>14500</v>
      </c>
      <c r="M28" s="36">
        <f t="shared" si="5"/>
        <v>1932480</v>
      </c>
      <c r="N28" s="3"/>
    </row>
    <row r="29" spans="1:14" ht="16.5" x14ac:dyDescent="0.3">
      <c r="A29" s="14">
        <v>28</v>
      </c>
      <c r="B29" s="4">
        <v>504</v>
      </c>
      <c r="C29" s="4">
        <v>5</v>
      </c>
      <c r="D29" s="53" t="s">
        <v>14</v>
      </c>
      <c r="E29" s="29">
        <v>646</v>
      </c>
      <c r="F29" s="29">
        <v>41</v>
      </c>
      <c r="G29" s="4">
        <f t="shared" si="0"/>
        <v>687</v>
      </c>
      <c r="H29" s="4">
        <f t="shared" si="1"/>
        <v>755.7</v>
      </c>
      <c r="I29" s="14">
        <v>9000</v>
      </c>
      <c r="J29" s="33">
        <f t="shared" si="2"/>
        <v>6183000</v>
      </c>
      <c r="K29" s="34">
        <f t="shared" si="3"/>
        <v>6492150</v>
      </c>
      <c r="L29" s="35">
        <f t="shared" si="4"/>
        <v>13500</v>
      </c>
      <c r="M29" s="36">
        <f t="shared" si="5"/>
        <v>1813680</v>
      </c>
      <c r="N29" s="3"/>
    </row>
    <row r="30" spans="1:14" ht="16.5" x14ac:dyDescent="0.3">
      <c r="A30" s="14">
        <v>29</v>
      </c>
      <c r="B30" s="4">
        <v>505</v>
      </c>
      <c r="C30" s="4">
        <v>5</v>
      </c>
      <c r="D30" s="53" t="s">
        <v>14</v>
      </c>
      <c r="E30" s="29">
        <v>646</v>
      </c>
      <c r="F30" s="29">
        <v>41</v>
      </c>
      <c r="G30" s="4">
        <f t="shared" si="0"/>
        <v>687</v>
      </c>
      <c r="H30" s="4">
        <f t="shared" si="1"/>
        <v>755.7</v>
      </c>
      <c r="I30" s="14">
        <v>9000</v>
      </c>
      <c r="J30" s="33">
        <f t="shared" si="2"/>
        <v>6183000</v>
      </c>
      <c r="K30" s="34">
        <f t="shared" si="3"/>
        <v>6492150</v>
      </c>
      <c r="L30" s="35">
        <f t="shared" si="4"/>
        <v>13500</v>
      </c>
      <c r="M30" s="36">
        <f t="shared" si="5"/>
        <v>1813680</v>
      </c>
      <c r="N30" s="3"/>
    </row>
    <row r="31" spans="1:14" ht="16.5" x14ac:dyDescent="0.3">
      <c r="A31" s="14">
        <v>30</v>
      </c>
      <c r="B31" s="4">
        <v>506</v>
      </c>
      <c r="C31" s="4">
        <v>5</v>
      </c>
      <c r="D31" s="53" t="s">
        <v>14</v>
      </c>
      <c r="E31" s="29">
        <v>651</v>
      </c>
      <c r="F31" s="29">
        <v>81</v>
      </c>
      <c r="G31" s="4">
        <f t="shared" si="0"/>
        <v>732</v>
      </c>
      <c r="H31" s="4">
        <f t="shared" si="1"/>
        <v>805.2</v>
      </c>
      <c r="I31" s="14">
        <v>9000</v>
      </c>
      <c r="J31" s="33">
        <f t="shared" si="2"/>
        <v>6588000</v>
      </c>
      <c r="K31" s="34">
        <f t="shared" si="3"/>
        <v>6917400</v>
      </c>
      <c r="L31" s="35">
        <f t="shared" si="4"/>
        <v>14500</v>
      </c>
      <c r="M31" s="36">
        <f t="shared" si="5"/>
        <v>1932480</v>
      </c>
      <c r="N31" s="3"/>
    </row>
    <row r="32" spans="1:14" ht="16.5" x14ac:dyDescent="0.3">
      <c r="A32" s="14">
        <v>31</v>
      </c>
      <c r="B32" s="4">
        <v>601</v>
      </c>
      <c r="C32" s="4">
        <v>6</v>
      </c>
      <c r="D32" s="53" t="s">
        <v>14</v>
      </c>
      <c r="E32" s="29">
        <v>646</v>
      </c>
      <c r="F32" s="29">
        <v>41</v>
      </c>
      <c r="G32" s="4">
        <f t="shared" si="0"/>
        <v>687</v>
      </c>
      <c r="H32" s="4">
        <f t="shared" si="1"/>
        <v>755.7</v>
      </c>
      <c r="I32" s="14">
        <v>9000</v>
      </c>
      <c r="J32" s="33">
        <f t="shared" si="2"/>
        <v>6183000</v>
      </c>
      <c r="K32" s="34">
        <f t="shared" si="3"/>
        <v>6492150</v>
      </c>
      <c r="L32" s="35">
        <f t="shared" si="4"/>
        <v>13500</v>
      </c>
      <c r="M32" s="36">
        <f t="shared" si="5"/>
        <v>1813680</v>
      </c>
      <c r="N32" s="3"/>
    </row>
    <row r="33" spans="1:14" ht="16.5" x14ac:dyDescent="0.3">
      <c r="A33" s="14">
        <v>32</v>
      </c>
      <c r="B33" s="4">
        <v>602</v>
      </c>
      <c r="C33" s="4">
        <v>6</v>
      </c>
      <c r="D33" s="53" t="s">
        <v>14</v>
      </c>
      <c r="E33" s="29">
        <v>646</v>
      </c>
      <c r="F33" s="29">
        <v>41</v>
      </c>
      <c r="G33" s="4">
        <f t="shared" si="0"/>
        <v>687</v>
      </c>
      <c r="H33" s="4">
        <f t="shared" si="1"/>
        <v>755.7</v>
      </c>
      <c r="I33" s="14">
        <v>9000</v>
      </c>
      <c r="J33" s="33">
        <f t="shared" si="2"/>
        <v>6183000</v>
      </c>
      <c r="K33" s="34">
        <f t="shared" si="3"/>
        <v>6492150</v>
      </c>
      <c r="L33" s="35">
        <f t="shared" si="4"/>
        <v>13500</v>
      </c>
      <c r="M33" s="36">
        <f t="shared" si="5"/>
        <v>1813680</v>
      </c>
      <c r="N33" s="3"/>
    </row>
    <row r="34" spans="1:14" ht="16.5" x14ac:dyDescent="0.3">
      <c r="A34" s="14">
        <v>33</v>
      </c>
      <c r="B34" s="4">
        <v>603</v>
      </c>
      <c r="C34" s="4">
        <v>6</v>
      </c>
      <c r="D34" s="53" t="s">
        <v>14</v>
      </c>
      <c r="E34" s="29">
        <v>651</v>
      </c>
      <c r="F34" s="29">
        <v>81</v>
      </c>
      <c r="G34" s="4">
        <f t="shared" si="0"/>
        <v>732</v>
      </c>
      <c r="H34" s="4">
        <f t="shared" si="1"/>
        <v>805.2</v>
      </c>
      <c r="I34" s="14">
        <v>9000</v>
      </c>
      <c r="J34" s="33">
        <f t="shared" si="2"/>
        <v>6588000</v>
      </c>
      <c r="K34" s="34">
        <f t="shared" si="3"/>
        <v>6917400</v>
      </c>
      <c r="L34" s="35">
        <f t="shared" si="4"/>
        <v>14500</v>
      </c>
      <c r="M34" s="36">
        <f t="shared" si="5"/>
        <v>1932480</v>
      </c>
      <c r="N34" s="3"/>
    </row>
    <row r="35" spans="1:14" ht="16.5" x14ac:dyDescent="0.3">
      <c r="A35" s="14">
        <v>34</v>
      </c>
      <c r="B35" s="4">
        <v>604</v>
      </c>
      <c r="C35" s="4">
        <v>6</v>
      </c>
      <c r="D35" s="53" t="s">
        <v>14</v>
      </c>
      <c r="E35" s="29">
        <v>646</v>
      </c>
      <c r="F35" s="29">
        <v>41</v>
      </c>
      <c r="G35" s="4">
        <f t="shared" si="0"/>
        <v>687</v>
      </c>
      <c r="H35" s="4">
        <f t="shared" si="1"/>
        <v>755.7</v>
      </c>
      <c r="I35" s="14">
        <v>9000</v>
      </c>
      <c r="J35" s="33">
        <f t="shared" si="2"/>
        <v>6183000</v>
      </c>
      <c r="K35" s="34">
        <f t="shared" si="3"/>
        <v>6492150</v>
      </c>
      <c r="L35" s="35">
        <f t="shared" si="4"/>
        <v>13500</v>
      </c>
      <c r="M35" s="36">
        <f t="shared" si="5"/>
        <v>1813680</v>
      </c>
      <c r="N35" s="3"/>
    </row>
    <row r="36" spans="1:14" ht="16.5" x14ac:dyDescent="0.3">
      <c r="A36" s="14">
        <v>35</v>
      </c>
      <c r="B36" s="4">
        <v>605</v>
      </c>
      <c r="C36" s="4">
        <v>6</v>
      </c>
      <c r="D36" s="53" t="s">
        <v>14</v>
      </c>
      <c r="E36" s="29">
        <v>646</v>
      </c>
      <c r="F36" s="29">
        <v>41</v>
      </c>
      <c r="G36" s="4">
        <f t="shared" si="0"/>
        <v>687</v>
      </c>
      <c r="H36" s="4">
        <f t="shared" si="1"/>
        <v>755.7</v>
      </c>
      <c r="I36" s="14">
        <v>9000</v>
      </c>
      <c r="J36" s="33">
        <f t="shared" si="2"/>
        <v>6183000</v>
      </c>
      <c r="K36" s="34">
        <f t="shared" si="3"/>
        <v>6492150</v>
      </c>
      <c r="L36" s="35">
        <f t="shared" si="4"/>
        <v>13500</v>
      </c>
      <c r="M36" s="36">
        <f t="shared" si="5"/>
        <v>1813680</v>
      </c>
      <c r="N36" s="3"/>
    </row>
    <row r="37" spans="1:14" ht="16.5" x14ac:dyDescent="0.3">
      <c r="A37" s="14">
        <v>36</v>
      </c>
      <c r="B37" s="4">
        <v>606</v>
      </c>
      <c r="C37" s="4">
        <v>6</v>
      </c>
      <c r="D37" s="53" t="s">
        <v>14</v>
      </c>
      <c r="E37" s="29">
        <v>651</v>
      </c>
      <c r="F37" s="29">
        <v>81</v>
      </c>
      <c r="G37" s="4">
        <f t="shared" si="0"/>
        <v>732</v>
      </c>
      <c r="H37" s="4">
        <f t="shared" si="1"/>
        <v>805.2</v>
      </c>
      <c r="I37" s="14">
        <v>9000</v>
      </c>
      <c r="J37" s="33">
        <f t="shared" si="2"/>
        <v>6588000</v>
      </c>
      <c r="K37" s="34">
        <f t="shared" si="3"/>
        <v>6917400</v>
      </c>
      <c r="L37" s="35">
        <f t="shared" si="4"/>
        <v>14500</v>
      </c>
      <c r="M37" s="36">
        <f t="shared" si="5"/>
        <v>1932480</v>
      </c>
      <c r="N37" s="3"/>
    </row>
    <row r="38" spans="1:14" ht="16.5" x14ac:dyDescent="0.3">
      <c r="A38" s="14">
        <v>37</v>
      </c>
      <c r="B38" s="4">
        <v>701</v>
      </c>
      <c r="C38" s="4">
        <v>7</v>
      </c>
      <c r="D38" s="53" t="s">
        <v>14</v>
      </c>
      <c r="E38" s="29">
        <v>646</v>
      </c>
      <c r="F38" s="29">
        <v>41</v>
      </c>
      <c r="G38" s="4">
        <f t="shared" si="0"/>
        <v>687</v>
      </c>
      <c r="H38" s="4">
        <f t="shared" si="1"/>
        <v>755.7</v>
      </c>
      <c r="I38" s="14">
        <v>9000</v>
      </c>
      <c r="J38" s="33">
        <f t="shared" si="2"/>
        <v>6183000</v>
      </c>
      <c r="K38" s="34">
        <f t="shared" si="3"/>
        <v>6492150</v>
      </c>
      <c r="L38" s="35">
        <f t="shared" si="4"/>
        <v>13500</v>
      </c>
      <c r="M38" s="36">
        <f t="shared" si="5"/>
        <v>1813680</v>
      </c>
      <c r="N38" s="3"/>
    </row>
    <row r="39" spans="1:14" ht="16.5" x14ac:dyDescent="0.3">
      <c r="A39" s="14">
        <v>38</v>
      </c>
      <c r="B39" s="4">
        <v>702</v>
      </c>
      <c r="C39" s="4">
        <v>7</v>
      </c>
      <c r="D39" s="53" t="s">
        <v>14</v>
      </c>
      <c r="E39" s="29">
        <v>646</v>
      </c>
      <c r="F39" s="29">
        <v>41</v>
      </c>
      <c r="G39" s="4">
        <f t="shared" si="0"/>
        <v>687</v>
      </c>
      <c r="H39" s="4">
        <f t="shared" si="1"/>
        <v>755.7</v>
      </c>
      <c r="I39" s="14">
        <v>9000</v>
      </c>
      <c r="J39" s="33">
        <f t="shared" si="2"/>
        <v>6183000</v>
      </c>
      <c r="K39" s="34">
        <f t="shared" si="3"/>
        <v>6492150</v>
      </c>
      <c r="L39" s="35">
        <f t="shared" si="4"/>
        <v>13500</v>
      </c>
      <c r="M39" s="36">
        <f t="shared" si="5"/>
        <v>1813680</v>
      </c>
      <c r="N39" s="3"/>
    </row>
    <row r="40" spans="1:14" ht="16.5" x14ac:dyDescent="0.3">
      <c r="A40" s="14">
        <v>39</v>
      </c>
      <c r="B40" s="4">
        <v>703</v>
      </c>
      <c r="C40" s="4">
        <v>7</v>
      </c>
      <c r="D40" s="53" t="s">
        <v>14</v>
      </c>
      <c r="E40" s="29">
        <v>651</v>
      </c>
      <c r="F40" s="29">
        <v>81</v>
      </c>
      <c r="G40" s="4">
        <f t="shared" si="0"/>
        <v>732</v>
      </c>
      <c r="H40" s="4">
        <f t="shared" si="1"/>
        <v>805.2</v>
      </c>
      <c r="I40" s="14">
        <v>9000</v>
      </c>
      <c r="J40" s="33">
        <f t="shared" si="2"/>
        <v>6588000</v>
      </c>
      <c r="K40" s="34">
        <f t="shared" si="3"/>
        <v>6917400</v>
      </c>
      <c r="L40" s="35">
        <f t="shared" si="4"/>
        <v>14500</v>
      </c>
      <c r="M40" s="36">
        <f t="shared" si="5"/>
        <v>1932480</v>
      </c>
      <c r="N40" s="3"/>
    </row>
    <row r="41" spans="1:14" ht="16.5" x14ac:dyDescent="0.3">
      <c r="A41" s="14">
        <v>40</v>
      </c>
      <c r="B41" s="4">
        <v>704</v>
      </c>
      <c r="C41" s="4">
        <v>7</v>
      </c>
      <c r="D41" s="53" t="s">
        <v>14</v>
      </c>
      <c r="E41" s="29">
        <v>646</v>
      </c>
      <c r="F41" s="29">
        <v>41</v>
      </c>
      <c r="G41" s="4">
        <f t="shared" si="0"/>
        <v>687</v>
      </c>
      <c r="H41" s="4">
        <f t="shared" si="1"/>
        <v>755.7</v>
      </c>
      <c r="I41" s="14">
        <v>9000</v>
      </c>
      <c r="J41" s="33">
        <f t="shared" si="2"/>
        <v>6183000</v>
      </c>
      <c r="K41" s="34">
        <f t="shared" si="3"/>
        <v>6492150</v>
      </c>
      <c r="L41" s="35">
        <f t="shared" si="4"/>
        <v>13500</v>
      </c>
      <c r="M41" s="36">
        <f t="shared" si="5"/>
        <v>1813680</v>
      </c>
      <c r="N41" s="3"/>
    </row>
    <row r="42" spans="1:14" ht="16.5" x14ac:dyDescent="0.3">
      <c r="A42" s="14">
        <v>41</v>
      </c>
      <c r="B42" s="4">
        <v>705</v>
      </c>
      <c r="C42" s="4">
        <v>7</v>
      </c>
      <c r="D42" s="53" t="s">
        <v>14</v>
      </c>
      <c r="E42" s="29">
        <v>646</v>
      </c>
      <c r="F42" s="29">
        <v>41</v>
      </c>
      <c r="G42" s="4">
        <f t="shared" si="0"/>
        <v>687</v>
      </c>
      <c r="H42" s="4">
        <f t="shared" si="1"/>
        <v>755.7</v>
      </c>
      <c r="I42" s="14">
        <v>9000</v>
      </c>
      <c r="J42" s="33">
        <f t="shared" si="2"/>
        <v>6183000</v>
      </c>
      <c r="K42" s="34">
        <f t="shared" si="3"/>
        <v>6492150</v>
      </c>
      <c r="L42" s="35">
        <f t="shared" si="4"/>
        <v>13500</v>
      </c>
      <c r="M42" s="36">
        <f t="shared" si="5"/>
        <v>1813680</v>
      </c>
      <c r="N42" s="3"/>
    </row>
    <row r="43" spans="1:14" ht="16.5" x14ac:dyDescent="0.3">
      <c r="A43" s="14">
        <v>42</v>
      </c>
      <c r="B43" s="4">
        <v>706</v>
      </c>
      <c r="C43" s="4">
        <v>7</v>
      </c>
      <c r="D43" s="53" t="s">
        <v>14</v>
      </c>
      <c r="E43" s="29">
        <v>651</v>
      </c>
      <c r="F43" s="29">
        <v>81</v>
      </c>
      <c r="G43" s="4">
        <f t="shared" si="0"/>
        <v>732</v>
      </c>
      <c r="H43" s="4">
        <f t="shared" si="1"/>
        <v>805.2</v>
      </c>
      <c r="I43" s="14">
        <v>9000</v>
      </c>
      <c r="J43" s="33">
        <f t="shared" si="2"/>
        <v>6588000</v>
      </c>
      <c r="K43" s="34">
        <f t="shared" si="3"/>
        <v>6917400</v>
      </c>
      <c r="L43" s="35">
        <f t="shared" si="4"/>
        <v>14500</v>
      </c>
      <c r="M43" s="36">
        <f t="shared" si="5"/>
        <v>1932480</v>
      </c>
      <c r="N43" s="3"/>
    </row>
    <row r="44" spans="1:14" x14ac:dyDescent="0.25">
      <c r="A44" s="54" t="s">
        <v>3</v>
      </c>
      <c r="B44" s="55"/>
      <c r="C44" s="55"/>
      <c r="D44" s="56"/>
      <c r="E44" s="30">
        <f t="shared" ref="E44:H44" si="6">SUM(E2:E43)</f>
        <v>27202</v>
      </c>
      <c r="F44" s="30">
        <f t="shared" si="6"/>
        <v>2282</v>
      </c>
      <c r="G44" s="13">
        <f t="shared" si="6"/>
        <v>29484</v>
      </c>
      <c r="H44" s="13">
        <f t="shared" si="6"/>
        <v>32432.40000000002</v>
      </c>
      <c r="I44" s="13"/>
      <c r="J44" s="37">
        <f>SUM(J2:J43)</f>
        <v>265356000</v>
      </c>
      <c r="K44" s="37">
        <f>SUM(K2:K43)</f>
        <v>278623800</v>
      </c>
      <c r="L44" s="35"/>
      <c r="M44" s="38">
        <f>SUM(M2:M43)</f>
        <v>77837760</v>
      </c>
    </row>
    <row r="45" spans="1:14" x14ac:dyDescent="0.25">
      <c r="A45" s="15"/>
      <c r="B45" s="8"/>
      <c r="C45" s="21"/>
      <c r="D45" s="8"/>
      <c r="E45" s="8"/>
      <c r="F45" s="8"/>
      <c r="G45" s="8"/>
      <c r="H45" s="8"/>
      <c r="I45" s="15"/>
      <c r="J45" s="39"/>
      <c r="K45" s="39"/>
      <c r="L45" s="40"/>
      <c r="M45" s="41"/>
    </row>
    <row r="46" spans="1:14" x14ac:dyDescent="0.25">
      <c r="A46" s="15"/>
      <c r="B46" s="8"/>
      <c r="C46" s="21"/>
      <c r="D46" s="17"/>
      <c r="E46" s="17"/>
      <c r="F46" s="17"/>
      <c r="G46" s="18"/>
      <c r="H46" s="18"/>
      <c r="I46" s="15"/>
      <c r="J46" s="42"/>
      <c r="K46" s="42"/>
      <c r="L46" s="43"/>
      <c r="M46" s="19"/>
    </row>
    <row r="47" spans="1:14" ht="16.5" x14ac:dyDescent="0.3">
      <c r="A47" s="15"/>
      <c r="B47" s="8"/>
      <c r="C47" s="21"/>
      <c r="N47" s="3"/>
    </row>
    <row r="48" spans="1:14" ht="16.5" x14ac:dyDescent="0.3">
      <c r="A48" s="15"/>
      <c r="B48" s="8"/>
      <c r="C48" s="21"/>
      <c r="N48" s="3"/>
    </row>
    <row r="49" spans="1:14" ht="17.25" thickBot="1" x14ac:dyDescent="0.35">
      <c r="A49" s="15"/>
      <c r="B49" s="8"/>
      <c r="C49" s="21"/>
      <c r="N49" s="3"/>
    </row>
    <row r="50" spans="1:14" ht="15.75" thickBot="1" x14ac:dyDescent="0.3">
      <c r="A50" s="15"/>
      <c r="B50" s="8"/>
      <c r="C50" s="21"/>
      <c r="H50" s="2"/>
      <c r="M50" s="20"/>
      <c r="N50" s="16"/>
    </row>
    <row r="51" spans="1:14" ht="15.75" thickBot="1" x14ac:dyDescent="0.3">
      <c r="A51" s="15"/>
      <c r="B51" s="8"/>
      <c r="C51" s="21"/>
      <c r="N51" s="16"/>
    </row>
    <row r="52" spans="1:14" ht="15.75" thickBot="1" x14ac:dyDescent="0.3">
      <c r="A52" s="15"/>
      <c r="B52" s="8"/>
      <c r="C52" s="21"/>
      <c r="N52" s="16"/>
    </row>
    <row r="53" spans="1:14" ht="15.75" thickBot="1" x14ac:dyDescent="0.3">
      <c r="A53" s="15"/>
      <c r="B53" s="8"/>
      <c r="C53" s="21"/>
      <c r="N53" s="16"/>
    </row>
    <row r="54" spans="1:14" ht="15.75" thickBot="1" x14ac:dyDescent="0.3">
      <c r="A54" s="15"/>
      <c r="B54" s="8"/>
      <c r="C54" s="21"/>
      <c r="N54" s="16"/>
    </row>
    <row r="55" spans="1:14" ht="15.75" thickBot="1" x14ac:dyDescent="0.3">
      <c r="A55" s="15"/>
      <c r="B55" s="8"/>
      <c r="C55" s="21"/>
      <c r="N55" s="16"/>
    </row>
    <row r="56" spans="1:14" ht="15.75" thickBot="1" x14ac:dyDescent="0.3">
      <c r="A56" s="15"/>
      <c r="B56" s="8"/>
      <c r="C56" s="21"/>
      <c r="N56" s="16"/>
    </row>
    <row r="57" spans="1:14" ht="15.75" thickBot="1" x14ac:dyDescent="0.3">
      <c r="A57" s="15"/>
      <c r="B57" s="8"/>
      <c r="C57" s="21"/>
      <c r="N57" s="16"/>
    </row>
    <row r="58" spans="1:14" ht="15.75" thickBot="1" x14ac:dyDescent="0.3">
      <c r="A58" s="15"/>
      <c r="B58" s="8"/>
      <c r="C58" s="21"/>
      <c r="N58" s="16"/>
    </row>
    <row r="59" spans="1:14" ht="15.75" thickBot="1" x14ac:dyDescent="0.3">
      <c r="A59" s="15"/>
      <c r="B59" s="8"/>
      <c r="C59" s="21"/>
      <c r="N59" s="16"/>
    </row>
    <row r="60" spans="1:14" ht="15.75" thickBot="1" x14ac:dyDescent="0.3">
      <c r="A60" s="15"/>
      <c r="B60" s="8"/>
      <c r="C60" s="21"/>
      <c r="N60" s="16"/>
    </row>
    <row r="61" spans="1:14" ht="16.5" x14ac:dyDescent="0.3">
      <c r="A61" s="15"/>
      <c r="B61" s="8"/>
      <c r="C61" s="21"/>
      <c r="N61" s="3"/>
    </row>
    <row r="62" spans="1:14" ht="16.5" x14ac:dyDescent="0.3">
      <c r="A62" s="15"/>
      <c r="B62" s="8"/>
      <c r="C62" s="21"/>
      <c r="N62" s="3"/>
    </row>
    <row r="63" spans="1:14" ht="16.5" x14ac:dyDescent="0.3">
      <c r="A63" s="15"/>
      <c r="B63" s="8"/>
      <c r="C63" s="21"/>
      <c r="N63" s="3"/>
    </row>
    <row r="64" spans="1:14" ht="16.5" x14ac:dyDescent="0.3">
      <c r="A64" s="15"/>
      <c r="B64" s="8"/>
      <c r="C64" s="21"/>
      <c r="N64" s="3"/>
    </row>
    <row r="65" spans="1:14" ht="16.5" x14ac:dyDescent="0.3">
      <c r="A65" s="15"/>
      <c r="B65" s="8"/>
      <c r="C65" s="21"/>
      <c r="N65" s="3"/>
    </row>
    <row r="66" spans="1:14" ht="16.5" x14ac:dyDescent="0.3">
      <c r="A66" s="15"/>
      <c r="B66" s="8"/>
      <c r="C66" s="21"/>
      <c r="N66" s="3"/>
    </row>
    <row r="67" spans="1:14" ht="16.5" x14ac:dyDescent="0.3">
      <c r="A67" s="15"/>
      <c r="B67" s="8"/>
      <c r="C67" s="21"/>
      <c r="N67" s="3"/>
    </row>
    <row r="68" spans="1:14" ht="16.5" x14ac:dyDescent="0.3">
      <c r="A68" s="15"/>
      <c r="B68" s="8"/>
      <c r="C68" s="21"/>
      <c r="N68" s="3"/>
    </row>
    <row r="69" spans="1:14" ht="16.5" x14ac:dyDescent="0.3">
      <c r="A69" s="15"/>
      <c r="B69" s="8"/>
      <c r="C69" s="21"/>
      <c r="N69" s="3"/>
    </row>
    <row r="70" spans="1:14" ht="16.5" x14ac:dyDescent="0.3">
      <c r="A70" s="15"/>
      <c r="B70" s="8"/>
      <c r="C70" s="21"/>
      <c r="N70" s="3"/>
    </row>
    <row r="71" spans="1:14" ht="16.5" x14ac:dyDescent="0.3">
      <c r="A71" s="15"/>
      <c r="B71" s="8"/>
      <c r="C71" s="21"/>
      <c r="N71" s="3"/>
    </row>
    <row r="72" spans="1:14" ht="16.5" x14ac:dyDescent="0.3">
      <c r="A72" s="15"/>
      <c r="B72" s="8"/>
      <c r="C72" s="21"/>
      <c r="N72" s="3"/>
    </row>
    <row r="73" spans="1:14" ht="16.5" x14ac:dyDescent="0.3">
      <c r="A73" s="15"/>
      <c r="B73" s="8"/>
      <c r="C73" s="21"/>
      <c r="N73" s="3"/>
    </row>
    <row r="74" spans="1:14" ht="16.5" x14ac:dyDescent="0.3">
      <c r="A74" s="15"/>
      <c r="B74" s="8"/>
      <c r="C74" s="21"/>
      <c r="N74" s="3"/>
    </row>
    <row r="75" spans="1:14" ht="16.5" x14ac:dyDescent="0.3">
      <c r="A75" s="15"/>
      <c r="B75" s="8"/>
      <c r="C75" s="21"/>
      <c r="N75" s="3"/>
    </row>
    <row r="76" spans="1:14" ht="16.5" x14ac:dyDescent="0.3">
      <c r="A76" s="15"/>
      <c r="B76" s="8"/>
      <c r="C76" s="21"/>
      <c r="N76" s="3"/>
    </row>
    <row r="77" spans="1:14" ht="16.5" x14ac:dyDescent="0.3">
      <c r="A77" s="15"/>
      <c r="B77" s="8"/>
      <c r="C77" s="21"/>
      <c r="N77" s="3"/>
    </row>
    <row r="78" spans="1:14" x14ac:dyDescent="0.25">
      <c r="A78" s="17"/>
      <c r="B78" s="8"/>
      <c r="C78" s="21"/>
    </row>
    <row r="79" spans="1:14" x14ac:dyDescent="0.25">
      <c r="B79" s="8"/>
      <c r="C79" s="21"/>
    </row>
    <row r="80" spans="1:14" x14ac:dyDescent="0.25">
      <c r="B80" s="8"/>
      <c r="C80" s="21"/>
    </row>
  </sheetData>
  <mergeCells count="1">
    <mergeCell ref="A44:D4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574F-D567-4F96-966D-A26C78F40554}">
  <dimension ref="A1:R52"/>
  <sheetViews>
    <sheetView zoomScale="145" zoomScaleNormal="145" workbookViewId="0">
      <selection activeCell="J16" sqref="J16:K16"/>
    </sheetView>
  </sheetViews>
  <sheetFormatPr defaultRowHeight="15" x14ac:dyDescent="0.25"/>
  <cols>
    <col min="1" max="1" width="4" style="9" customWidth="1"/>
    <col min="2" max="2" width="5.140625" style="9" customWidth="1"/>
    <col min="3" max="3" width="4.85546875" style="22" customWidth="1"/>
    <col min="4" max="4" width="6.28515625" style="9" customWidth="1"/>
    <col min="5" max="6" width="6.140625" style="9" customWidth="1"/>
    <col min="7" max="7" width="6.140625" style="10" customWidth="1"/>
    <col min="8" max="8" width="6" customWidth="1"/>
    <col min="9" max="9" width="6.5703125" customWidth="1"/>
    <col min="10" max="10" width="13.85546875" customWidth="1"/>
    <col min="11" max="11" width="13.5703125" customWidth="1"/>
    <col min="12" max="12" width="7.7109375" customWidth="1"/>
    <col min="13" max="13" width="10.140625" customWidth="1"/>
    <col min="14" max="14" width="9.7109375" bestFit="1" customWidth="1"/>
    <col min="18" max="18" width="9.140625" style="2"/>
    <col min="19" max="19" width="16.140625" customWidth="1"/>
  </cols>
  <sheetData>
    <row r="1" spans="1:14" ht="63.75" customHeight="1" x14ac:dyDescent="0.25">
      <c r="A1" s="12" t="s">
        <v>1</v>
      </c>
      <c r="B1" s="12" t="s">
        <v>0</v>
      </c>
      <c r="C1" s="11" t="s">
        <v>2</v>
      </c>
      <c r="D1" s="11" t="s">
        <v>13</v>
      </c>
      <c r="E1" s="11" t="s">
        <v>18</v>
      </c>
      <c r="F1" s="11" t="s">
        <v>31</v>
      </c>
      <c r="G1" s="11" t="s">
        <v>16</v>
      </c>
      <c r="H1" s="11" t="s">
        <v>11</v>
      </c>
      <c r="I1" s="12" t="s">
        <v>32</v>
      </c>
      <c r="J1" s="31" t="s">
        <v>21</v>
      </c>
      <c r="K1" s="32" t="s">
        <v>22</v>
      </c>
      <c r="L1" s="26" t="s">
        <v>23</v>
      </c>
      <c r="M1" s="26" t="s">
        <v>24</v>
      </c>
      <c r="N1" s="5"/>
    </row>
    <row r="2" spans="1:14" ht="16.5" x14ac:dyDescent="0.3">
      <c r="A2" s="14">
        <v>1</v>
      </c>
      <c r="B2" s="4">
        <v>101</v>
      </c>
      <c r="C2" s="4">
        <v>1</v>
      </c>
      <c r="D2" s="53" t="s">
        <v>17</v>
      </c>
      <c r="E2" s="28">
        <v>998</v>
      </c>
      <c r="F2" s="28">
        <v>47</v>
      </c>
      <c r="G2" s="4">
        <f>E2+F2</f>
        <v>1045</v>
      </c>
      <c r="H2" s="4">
        <f>G2*1.1</f>
        <v>1149.5</v>
      </c>
      <c r="I2" s="14">
        <v>9000</v>
      </c>
      <c r="J2" s="33">
        <f>G2*I2</f>
        <v>9405000</v>
      </c>
      <c r="K2" s="34">
        <f>J2*1.05</f>
        <v>9875250</v>
      </c>
      <c r="L2" s="35">
        <f>MROUND((K2*0.025/12),500)</f>
        <v>20500</v>
      </c>
      <c r="M2" s="36">
        <f>H2*2400</f>
        <v>2758800</v>
      </c>
      <c r="N2" s="27"/>
    </row>
    <row r="3" spans="1:14" ht="16.5" x14ac:dyDescent="0.3">
      <c r="A3" s="14">
        <v>2</v>
      </c>
      <c r="B3" s="4">
        <v>102</v>
      </c>
      <c r="C3" s="4">
        <v>1</v>
      </c>
      <c r="D3" s="53" t="s">
        <v>17</v>
      </c>
      <c r="E3" s="28">
        <v>998</v>
      </c>
      <c r="F3" s="28">
        <v>45</v>
      </c>
      <c r="G3" s="4">
        <f t="shared" ref="G3:G15" si="0">E3+F3</f>
        <v>1043</v>
      </c>
      <c r="H3" s="4">
        <f t="shared" ref="H3:H15" si="1">G3*1.1</f>
        <v>1147.3000000000002</v>
      </c>
      <c r="I3" s="14">
        <v>9000</v>
      </c>
      <c r="J3" s="33">
        <f t="shared" ref="J3:J15" si="2">G3*I3</f>
        <v>9387000</v>
      </c>
      <c r="K3" s="34">
        <f t="shared" ref="K3:K15" si="3">J3*1.05</f>
        <v>9856350</v>
      </c>
      <c r="L3" s="35">
        <f t="shared" ref="L3:L15" si="4">MROUND((K3*0.025/12),500)</f>
        <v>20500</v>
      </c>
      <c r="M3" s="36">
        <f t="shared" ref="M3:M15" si="5">H3*2400</f>
        <v>2753520.0000000005</v>
      </c>
      <c r="N3" s="27"/>
    </row>
    <row r="4" spans="1:14" ht="16.5" x14ac:dyDescent="0.3">
      <c r="A4" s="14">
        <v>3</v>
      </c>
      <c r="B4" s="4">
        <v>201</v>
      </c>
      <c r="C4" s="4">
        <v>2</v>
      </c>
      <c r="D4" s="53" t="s">
        <v>17</v>
      </c>
      <c r="E4" s="28">
        <v>998</v>
      </c>
      <c r="F4" s="28">
        <v>47</v>
      </c>
      <c r="G4" s="4">
        <f t="shared" si="0"/>
        <v>1045</v>
      </c>
      <c r="H4" s="4">
        <f t="shared" si="1"/>
        <v>1149.5</v>
      </c>
      <c r="I4" s="14">
        <v>9000</v>
      </c>
      <c r="J4" s="33">
        <f t="shared" si="2"/>
        <v>9405000</v>
      </c>
      <c r="K4" s="34">
        <f t="shared" si="3"/>
        <v>9875250</v>
      </c>
      <c r="L4" s="35">
        <f t="shared" si="4"/>
        <v>20500</v>
      </c>
      <c r="M4" s="36">
        <f t="shared" si="5"/>
        <v>2758800</v>
      </c>
      <c r="N4" s="27"/>
    </row>
    <row r="5" spans="1:14" ht="16.5" x14ac:dyDescent="0.3">
      <c r="A5" s="14">
        <v>4</v>
      </c>
      <c r="B5" s="4">
        <v>202</v>
      </c>
      <c r="C5" s="4">
        <v>2</v>
      </c>
      <c r="D5" s="53" t="s">
        <v>17</v>
      </c>
      <c r="E5" s="28">
        <v>998</v>
      </c>
      <c r="F5" s="28">
        <v>45</v>
      </c>
      <c r="G5" s="4">
        <f t="shared" si="0"/>
        <v>1043</v>
      </c>
      <c r="H5" s="4">
        <f t="shared" si="1"/>
        <v>1147.3000000000002</v>
      </c>
      <c r="I5" s="14">
        <v>9000</v>
      </c>
      <c r="J5" s="33">
        <f t="shared" si="2"/>
        <v>9387000</v>
      </c>
      <c r="K5" s="34">
        <f t="shared" si="3"/>
        <v>9856350</v>
      </c>
      <c r="L5" s="35">
        <f t="shared" si="4"/>
        <v>20500</v>
      </c>
      <c r="M5" s="36">
        <f t="shared" si="5"/>
        <v>2753520.0000000005</v>
      </c>
      <c r="N5" s="27"/>
    </row>
    <row r="6" spans="1:14" ht="16.5" x14ac:dyDescent="0.3">
      <c r="A6" s="14">
        <v>5</v>
      </c>
      <c r="B6" s="4">
        <v>301</v>
      </c>
      <c r="C6" s="4">
        <v>3</v>
      </c>
      <c r="D6" s="53" t="s">
        <v>17</v>
      </c>
      <c r="E6" s="28">
        <v>998</v>
      </c>
      <c r="F6" s="28">
        <v>47</v>
      </c>
      <c r="G6" s="4">
        <f t="shared" si="0"/>
        <v>1045</v>
      </c>
      <c r="H6" s="4">
        <f t="shared" si="1"/>
        <v>1149.5</v>
      </c>
      <c r="I6" s="14">
        <v>9000</v>
      </c>
      <c r="J6" s="33">
        <f t="shared" si="2"/>
        <v>9405000</v>
      </c>
      <c r="K6" s="34">
        <f t="shared" si="3"/>
        <v>9875250</v>
      </c>
      <c r="L6" s="35">
        <f t="shared" si="4"/>
        <v>20500</v>
      </c>
      <c r="M6" s="36">
        <f t="shared" si="5"/>
        <v>2758800</v>
      </c>
      <c r="N6" s="27"/>
    </row>
    <row r="7" spans="1:14" ht="16.5" x14ac:dyDescent="0.3">
      <c r="A7" s="14">
        <v>6</v>
      </c>
      <c r="B7" s="4">
        <v>302</v>
      </c>
      <c r="C7" s="4">
        <v>3</v>
      </c>
      <c r="D7" s="53" t="s">
        <v>17</v>
      </c>
      <c r="E7" s="28">
        <v>998</v>
      </c>
      <c r="F7" s="28">
        <v>45</v>
      </c>
      <c r="G7" s="4">
        <f t="shared" si="0"/>
        <v>1043</v>
      </c>
      <c r="H7" s="4">
        <f t="shared" si="1"/>
        <v>1147.3000000000002</v>
      </c>
      <c r="I7" s="14">
        <v>9000</v>
      </c>
      <c r="J7" s="33">
        <f t="shared" si="2"/>
        <v>9387000</v>
      </c>
      <c r="K7" s="34">
        <f t="shared" si="3"/>
        <v>9856350</v>
      </c>
      <c r="L7" s="35">
        <f t="shared" si="4"/>
        <v>20500</v>
      </c>
      <c r="M7" s="36">
        <f t="shared" si="5"/>
        <v>2753520.0000000005</v>
      </c>
      <c r="N7" s="27"/>
    </row>
    <row r="8" spans="1:14" ht="16.5" x14ac:dyDescent="0.3">
      <c r="A8" s="14">
        <v>7</v>
      </c>
      <c r="B8" s="4">
        <v>401</v>
      </c>
      <c r="C8" s="4">
        <v>4</v>
      </c>
      <c r="D8" s="53" t="s">
        <v>17</v>
      </c>
      <c r="E8" s="28">
        <v>998</v>
      </c>
      <c r="F8" s="28">
        <v>47</v>
      </c>
      <c r="G8" s="4">
        <f t="shared" si="0"/>
        <v>1045</v>
      </c>
      <c r="H8" s="4">
        <f t="shared" si="1"/>
        <v>1149.5</v>
      </c>
      <c r="I8" s="14">
        <v>9000</v>
      </c>
      <c r="J8" s="33">
        <f t="shared" si="2"/>
        <v>9405000</v>
      </c>
      <c r="K8" s="34">
        <f t="shared" si="3"/>
        <v>9875250</v>
      </c>
      <c r="L8" s="35">
        <f t="shared" si="4"/>
        <v>20500</v>
      </c>
      <c r="M8" s="36">
        <f t="shared" si="5"/>
        <v>2758800</v>
      </c>
      <c r="N8" s="27"/>
    </row>
    <row r="9" spans="1:14" ht="16.5" x14ac:dyDescent="0.3">
      <c r="A9" s="14">
        <v>8</v>
      </c>
      <c r="B9" s="4">
        <v>402</v>
      </c>
      <c r="C9" s="4">
        <v>4</v>
      </c>
      <c r="D9" s="53" t="s">
        <v>17</v>
      </c>
      <c r="E9" s="28">
        <v>998</v>
      </c>
      <c r="F9" s="28">
        <v>45</v>
      </c>
      <c r="G9" s="4">
        <f t="shared" si="0"/>
        <v>1043</v>
      </c>
      <c r="H9" s="4">
        <f t="shared" si="1"/>
        <v>1147.3000000000002</v>
      </c>
      <c r="I9" s="14">
        <v>9000</v>
      </c>
      <c r="J9" s="33">
        <f t="shared" si="2"/>
        <v>9387000</v>
      </c>
      <c r="K9" s="34">
        <f t="shared" si="3"/>
        <v>9856350</v>
      </c>
      <c r="L9" s="35">
        <f t="shared" si="4"/>
        <v>20500</v>
      </c>
      <c r="M9" s="36">
        <f t="shared" si="5"/>
        <v>2753520.0000000005</v>
      </c>
      <c r="N9" s="27"/>
    </row>
    <row r="10" spans="1:14" ht="16.5" x14ac:dyDescent="0.3">
      <c r="A10" s="14">
        <v>9</v>
      </c>
      <c r="B10" s="4">
        <v>501</v>
      </c>
      <c r="C10" s="4">
        <v>5</v>
      </c>
      <c r="D10" s="53" t="s">
        <v>17</v>
      </c>
      <c r="E10" s="28">
        <v>998</v>
      </c>
      <c r="F10" s="28">
        <v>47</v>
      </c>
      <c r="G10" s="4">
        <f t="shared" si="0"/>
        <v>1045</v>
      </c>
      <c r="H10" s="4">
        <f t="shared" si="1"/>
        <v>1149.5</v>
      </c>
      <c r="I10" s="14">
        <v>9000</v>
      </c>
      <c r="J10" s="33">
        <f t="shared" si="2"/>
        <v>9405000</v>
      </c>
      <c r="K10" s="34">
        <f t="shared" si="3"/>
        <v>9875250</v>
      </c>
      <c r="L10" s="35">
        <f t="shared" si="4"/>
        <v>20500</v>
      </c>
      <c r="M10" s="36">
        <f t="shared" si="5"/>
        <v>2758800</v>
      </c>
      <c r="N10" s="27"/>
    </row>
    <row r="11" spans="1:14" ht="16.5" x14ac:dyDescent="0.3">
      <c r="A11" s="14">
        <v>10</v>
      </c>
      <c r="B11" s="4">
        <v>502</v>
      </c>
      <c r="C11" s="4">
        <v>5</v>
      </c>
      <c r="D11" s="53" t="s">
        <v>17</v>
      </c>
      <c r="E11" s="28">
        <v>998</v>
      </c>
      <c r="F11" s="28">
        <v>45</v>
      </c>
      <c r="G11" s="4">
        <f t="shared" si="0"/>
        <v>1043</v>
      </c>
      <c r="H11" s="4">
        <f t="shared" si="1"/>
        <v>1147.3000000000002</v>
      </c>
      <c r="I11" s="14">
        <v>9000</v>
      </c>
      <c r="J11" s="33">
        <f t="shared" si="2"/>
        <v>9387000</v>
      </c>
      <c r="K11" s="34">
        <f t="shared" si="3"/>
        <v>9856350</v>
      </c>
      <c r="L11" s="35">
        <f t="shared" si="4"/>
        <v>20500</v>
      </c>
      <c r="M11" s="36">
        <f t="shared" si="5"/>
        <v>2753520.0000000005</v>
      </c>
      <c r="N11" s="3"/>
    </row>
    <row r="12" spans="1:14" ht="16.5" x14ac:dyDescent="0.3">
      <c r="A12" s="14">
        <v>11</v>
      </c>
      <c r="B12" s="4">
        <v>601</v>
      </c>
      <c r="C12" s="4">
        <v>6</v>
      </c>
      <c r="D12" s="53" t="s">
        <v>17</v>
      </c>
      <c r="E12" s="28">
        <v>998</v>
      </c>
      <c r="F12" s="28">
        <v>47</v>
      </c>
      <c r="G12" s="4">
        <f t="shared" si="0"/>
        <v>1045</v>
      </c>
      <c r="H12" s="4">
        <f t="shared" si="1"/>
        <v>1149.5</v>
      </c>
      <c r="I12" s="14">
        <v>9000</v>
      </c>
      <c r="J12" s="33">
        <f t="shared" si="2"/>
        <v>9405000</v>
      </c>
      <c r="K12" s="34">
        <f t="shared" si="3"/>
        <v>9875250</v>
      </c>
      <c r="L12" s="35">
        <f t="shared" si="4"/>
        <v>20500</v>
      </c>
      <c r="M12" s="36">
        <f t="shared" si="5"/>
        <v>2758800</v>
      </c>
      <c r="N12" s="3"/>
    </row>
    <row r="13" spans="1:14" ht="16.5" x14ac:dyDescent="0.3">
      <c r="A13" s="14">
        <v>12</v>
      </c>
      <c r="B13" s="4">
        <v>602</v>
      </c>
      <c r="C13" s="4">
        <v>6</v>
      </c>
      <c r="D13" s="53" t="s">
        <v>17</v>
      </c>
      <c r="E13" s="28">
        <v>998</v>
      </c>
      <c r="F13" s="28">
        <v>45</v>
      </c>
      <c r="G13" s="4">
        <f t="shared" si="0"/>
        <v>1043</v>
      </c>
      <c r="H13" s="4">
        <f t="shared" si="1"/>
        <v>1147.3000000000002</v>
      </c>
      <c r="I13" s="14">
        <v>9000</v>
      </c>
      <c r="J13" s="33">
        <f t="shared" si="2"/>
        <v>9387000</v>
      </c>
      <c r="K13" s="34">
        <f t="shared" si="3"/>
        <v>9856350</v>
      </c>
      <c r="L13" s="35">
        <f t="shared" si="4"/>
        <v>20500</v>
      </c>
      <c r="M13" s="36">
        <f t="shared" si="5"/>
        <v>2753520.0000000005</v>
      </c>
      <c r="N13" s="3"/>
    </row>
    <row r="14" spans="1:14" ht="16.5" x14ac:dyDescent="0.3">
      <c r="A14" s="14">
        <v>13</v>
      </c>
      <c r="B14" s="4">
        <v>701</v>
      </c>
      <c r="C14" s="4">
        <v>7</v>
      </c>
      <c r="D14" s="53" t="s">
        <v>17</v>
      </c>
      <c r="E14" s="28">
        <v>998</v>
      </c>
      <c r="F14" s="28">
        <v>47</v>
      </c>
      <c r="G14" s="4">
        <f t="shared" si="0"/>
        <v>1045</v>
      </c>
      <c r="H14" s="4">
        <f t="shared" si="1"/>
        <v>1149.5</v>
      </c>
      <c r="I14" s="14">
        <v>9000</v>
      </c>
      <c r="J14" s="33">
        <f t="shared" si="2"/>
        <v>9405000</v>
      </c>
      <c r="K14" s="34">
        <f t="shared" si="3"/>
        <v>9875250</v>
      </c>
      <c r="L14" s="35">
        <f t="shared" si="4"/>
        <v>20500</v>
      </c>
      <c r="M14" s="36">
        <f t="shared" si="5"/>
        <v>2758800</v>
      </c>
      <c r="N14" s="3"/>
    </row>
    <row r="15" spans="1:14" ht="16.5" x14ac:dyDescent="0.3">
      <c r="A15" s="14">
        <v>14</v>
      </c>
      <c r="B15" s="4">
        <v>702</v>
      </c>
      <c r="C15" s="4">
        <v>7</v>
      </c>
      <c r="D15" s="53" t="s">
        <v>17</v>
      </c>
      <c r="E15" s="28">
        <v>998</v>
      </c>
      <c r="F15" s="28">
        <v>45</v>
      </c>
      <c r="G15" s="4">
        <f t="shared" si="0"/>
        <v>1043</v>
      </c>
      <c r="H15" s="4">
        <f t="shared" si="1"/>
        <v>1147.3000000000002</v>
      </c>
      <c r="I15" s="14">
        <v>9000</v>
      </c>
      <c r="J15" s="33">
        <f t="shared" si="2"/>
        <v>9387000</v>
      </c>
      <c r="K15" s="34">
        <f t="shared" si="3"/>
        <v>9856350</v>
      </c>
      <c r="L15" s="35">
        <f t="shared" si="4"/>
        <v>20500</v>
      </c>
      <c r="M15" s="36">
        <f t="shared" si="5"/>
        <v>2753520.0000000005</v>
      </c>
      <c r="N15" s="3"/>
    </row>
    <row r="16" spans="1:14" x14ac:dyDescent="0.25">
      <c r="A16" s="54" t="s">
        <v>3</v>
      </c>
      <c r="B16" s="55"/>
      <c r="C16" s="55"/>
      <c r="D16" s="56"/>
      <c r="E16" s="30">
        <f>SUM(E2:E15)</f>
        <v>13972</v>
      </c>
      <c r="F16" s="30">
        <f>SUM(F2:F15)</f>
        <v>644</v>
      </c>
      <c r="G16" s="13">
        <f>SUM(G2:G15)</f>
        <v>14616</v>
      </c>
      <c r="H16" s="13">
        <f>SUM(H2:H15)</f>
        <v>16077.599999999999</v>
      </c>
      <c r="I16" s="13"/>
      <c r="J16" s="37">
        <f>SUM(J2:J15)</f>
        <v>131544000</v>
      </c>
      <c r="K16" s="37">
        <f>SUM(K2:K15)</f>
        <v>138121200</v>
      </c>
      <c r="L16" s="35"/>
      <c r="M16" s="38">
        <f>SUM(M2:M15)</f>
        <v>38586240</v>
      </c>
    </row>
    <row r="17" spans="1:14" x14ac:dyDescent="0.25">
      <c r="A17" s="15"/>
      <c r="B17" s="8"/>
      <c r="C17" s="21"/>
      <c r="D17" s="8"/>
      <c r="E17" s="8"/>
      <c r="F17" s="8"/>
      <c r="G17" s="8"/>
      <c r="H17" s="8"/>
      <c r="I17" s="15"/>
      <c r="J17" s="39"/>
      <c r="K17" s="39"/>
      <c r="L17" s="40"/>
      <c r="M17" s="41"/>
    </row>
    <row r="18" spans="1:14" x14ac:dyDescent="0.25">
      <c r="A18" s="15"/>
      <c r="B18" s="8"/>
      <c r="C18" s="21"/>
      <c r="D18" s="17"/>
      <c r="E18" s="17"/>
      <c r="F18" s="17"/>
      <c r="G18" s="18"/>
      <c r="H18" s="18"/>
      <c r="I18" s="15"/>
      <c r="J18" s="42"/>
      <c r="K18" s="42"/>
      <c r="L18" s="43"/>
      <c r="M18" s="19"/>
    </row>
    <row r="19" spans="1:14" ht="16.5" x14ac:dyDescent="0.3">
      <c r="A19" s="15"/>
      <c r="B19" s="8"/>
      <c r="C19" s="21"/>
      <c r="N19" s="3"/>
    </row>
    <row r="20" spans="1:14" ht="16.5" x14ac:dyDescent="0.3">
      <c r="A20" s="15"/>
      <c r="B20" s="8"/>
      <c r="C20" s="21"/>
      <c r="N20" s="3"/>
    </row>
    <row r="21" spans="1:14" ht="17.25" thickBot="1" x14ac:dyDescent="0.35">
      <c r="A21" s="15"/>
      <c r="B21" s="8"/>
      <c r="C21" s="21"/>
      <c r="N21" s="3"/>
    </row>
    <row r="22" spans="1:14" ht="15.75" thickBot="1" x14ac:dyDescent="0.3">
      <c r="A22" s="15"/>
      <c r="B22" s="8"/>
      <c r="C22" s="21"/>
      <c r="H22" s="2"/>
      <c r="M22" s="20"/>
      <c r="N22" s="16"/>
    </row>
    <row r="23" spans="1:14" ht="15.75" thickBot="1" x14ac:dyDescent="0.3">
      <c r="A23" s="15"/>
      <c r="B23" s="8"/>
      <c r="C23" s="21"/>
      <c r="N23" s="16"/>
    </row>
    <row r="24" spans="1:14" ht="15.75" thickBot="1" x14ac:dyDescent="0.3">
      <c r="A24" s="15"/>
      <c r="B24" s="8"/>
      <c r="C24" s="21"/>
      <c r="N24" s="16"/>
    </row>
    <row r="25" spans="1:14" ht="15.75" thickBot="1" x14ac:dyDescent="0.3">
      <c r="A25" s="15"/>
      <c r="B25" s="8"/>
      <c r="C25" s="21"/>
      <c r="N25" s="16"/>
    </row>
    <row r="26" spans="1:14" ht="15.75" thickBot="1" x14ac:dyDescent="0.3">
      <c r="A26" s="15"/>
      <c r="B26" s="8"/>
      <c r="C26" s="21"/>
      <c r="N26" s="16"/>
    </row>
    <row r="27" spans="1:14" ht="15.75" thickBot="1" x14ac:dyDescent="0.3">
      <c r="A27" s="15"/>
      <c r="B27" s="8"/>
      <c r="C27" s="21"/>
      <c r="N27" s="16"/>
    </row>
    <row r="28" spans="1:14" ht="15.75" thickBot="1" x14ac:dyDescent="0.3">
      <c r="A28" s="15"/>
      <c r="B28" s="8"/>
      <c r="C28" s="21"/>
      <c r="N28" s="16"/>
    </row>
    <row r="29" spans="1:14" ht="15.75" thickBot="1" x14ac:dyDescent="0.3">
      <c r="A29" s="15"/>
      <c r="B29" s="8"/>
      <c r="C29" s="21"/>
      <c r="N29" s="16"/>
    </row>
    <row r="30" spans="1:14" ht="15.75" thickBot="1" x14ac:dyDescent="0.3">
      <c r="A30" s="15"/>
      <c r="B30" s="8"/>
      <c r="C30" s="21"/>
      <c r="N30" s="16"/>
    </row>
    <row r="31" spans="1:14" ht="15.75" thickBot="1" x14ac:dyDescent="0.3">
      <c r="A31" s="15"/>
      <c r="B31" s="8"/>
      <c r="C31" s="21"/>
      <c r="N31" s="16"/>
    </row>
    <row r="32" spans="1:14" ht="15.75" thickBot="1" x14ac:dyDescent="0.3">
      <c r="A32" s="15"/>
      <c r="B32" s="8"/>
      <c r="C32" s="21"/>
      <c r="N32" s="16"/>
    </row>
    <row r="33" spans="1:14" ht="16.5" x14ac:dyDescent="0.3">
      <c r="A33" s="15"/>
      <c r="B33" s="8"/>
      <c r="C33" s="21"/>
      <c r="N33" s="3"/>
    </row>
    <row r="34" spans="1:14" ht="16.5" x14ac:dyDescent="0.3">
      <c r="A34" s="15"/>
      <c r="B34" s="8"/>
      <c r="C34" s="21"/>
      <c r="N34" s="3"/>
    </row>
    <row r="35" spans="1:14" ht="16.5" x14ac:dyDescent="0.3">
      <c r="A35" s="15"/>
      <c r="B35" s="8"/>
      <c r="C35" s="21"/>
      <c r="N35" s="3"/>
    </row>
    <row r="36" spans="1:14" ht="16.5" x14ac:dyDescent="0.3">
      <c r="A36" s="15"/>
      <c r="B36" s="8"/>
      <c r="C36" s="21"/>
      <c r="N36" s="3"/>
    </row>
    <row r="37" spans="1:14" ht="16.5" x14ac:dyDescent="0.3">
      <c r="A37" s="15"/>
      <c r="B37" s="8"/>
      <c r="C37" s="21"/>
      <c r="N37" s="3"/>
    </row>
    <row r="38" spans="1:14" ht="16.5" x14ac:dyDescent="0.3">
      <c r="A38" s="15"/>
      <c r="B38" s="8"/>
      <c r="C38" s="21"/>
      <c r="N38" s="3"/>
    </row>
    <row r="39" spans="1:14" ht="16.5" x14ac:dyDescent="0.3">
      <c r="A39" s="15"/>
      <c r="B39" s="8"/>
      <c r="C39" s="21"/>
      <c r="N39" s="3"/>
    </row>
    <row r="40" spans="1:14" ht="16.5" x14ac:dyDescent="0.3">
      <c r="A40" s="15"/>
      <c r="B40" s="8"/>
      <c r="C40" s="21"/>
      <c r="N40" s="3"/>
    </row>
    <row r="41" spans="1:14" ht="16.5" x14ac:dyDescent="0.3">
      <c r="A41" s="15"/>
      <c r="B41" s="8"/>
      <c r="C41" s="21"/>
      <c r="N41" s="3"/>
    </row>
    <row r="42" spans="1:14" ht="16.5" x14ac:dyDescent="0.3">
      <c r="A42" s="15"/>
      <c r="B42" s="8"/>
      <c r="C42" s="21"/>
      <c r="N42" s="3"/>
    </row>
    <row r="43" spans="1:14" ht="16.5" x14ac:dyDescent="0.3">
      <c r="A43" s="15"/>
      <c r="B43" s="8"/>
      <c r="C43" s="21"/>
      <c r="N43" s="3"/>
    </row>
    <row r="44" spans="1:14" ht="16.5" x14ac:dyDescent="0.3">
      <c r="A44" s="15"/>
      <c r="B44" s="8"/>
      <c r="C44" s="21"/>
      <c r="N44" s="3"/>
    </row>
    <row r="45" spans="1:14" ht="16.5" x14ac:dyDescent="0.3">
      <c r="A45" s="15"/>
      <c r="B45" s="8"/>
      <c r="C45" s="21"/>
      <c r="N45" s="3"/>
    </row>
    <row r="46" spans="1:14" ht="16.5" x14ac:dyDescent="0.3">
      <c r="A46" s="15"/>
      <c r="B46" s="8"/>
      <c r="C46" s="21"/>
      <c r="N46" s="3"/>
    </row>
    <row r="47" spans="1:14" ht="16.5" x14ac:dyDescent="0.3">
      <c r="A47" s="15"/>
      <c r="B47" s="8"/>
      <c r="C47" s="21"/>
      <c r="N47" s="3"/>
    </row>
    <row r="48" spans="1:14" ht="16.5" x14ac:dyDescent="0.3">
      <c r="A48" s="15"/>
      <c r="B48" s="8"/>
      <c r="C48" s="21"/>
      <c r="N48" s="3"/>
    </row>
    <row r="49" spans="1:14" ht="16.5" x14ac:dyDescent="0.3">
      <c r="A49" s="15"/>
      <c r="B49" s="8"/>
      <c r="C49" s="21"/>
      <c r="N49" s="3"/>
    </row>
    <row r="50" spans="1:14" x14ac:dyDescent="0.25">
      <c r="A50" s="17"/>
      <c r="B50" s="8"/>
      <c r="C50" s="21"/>
    </row>
    <row r="51" spans="1:14" x14ac:dyDescent="0.25">
      <c r="B51" s="8"/>
      <c r="C51" s="21"/>
    </row>
    <row r="52" spans="1:14" x14ac:dyDescent="0.25">
      <c r="B52" s="8"/>
      <c r="C52" s="21"/>
    </row>
  </sheetData>
  <mergeCells count="1">
    <mergeCell ref="A16:D16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tabSelected="1" zoomScale="130" zoomScaleNormal="130" workbookViewId="0">
      <selection activeCell="C2" sqref="C2:C3"/>
    </sheetView>
  </sheetViews>
  <sheetFormatPr defaultRowHeight="15" x14ac:dyDescent="0.25"/>
  <cols>
    <col min="1" max="1" width="9.140625" style="1"/>
    <col min="2" max="2" width="9.42578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23" t="s">
        <v>4</v>
      </c>
      <c r="B1" s="23" t="s">
        <v>25</v>
      </c>
      <c r="C1" s="23" t="s">
        <v>10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9</v>
      </c>
      <c r="I1"/>
      <c r="J1"/>
      <c r="L1" s="1"/>
      <c r="M1" s="1"/>
    </row>
    <row r="2" spans="1:13" ht="16.5" x14ac:dyDescent="0.25">
      <c r="A2" s="44">
        <v>1</v>
      </c>
      <c r="B2" s="45">
        <v>3</v>
      </c>
      <c r="C2" s="68" t="s">
        <v>34</v>
      </c>
      <c r="D2" s="60">
        <v>42</v>
      </c>
      <c r="E2" s="13">
        <v>29484</v>
      </c>
      <c r="F2" s="61">
        <v>32432</v>
      </c>
      <c r="G2" s="62">
        <v>265356000</v>
      </c>
      <c r="H2" s="63">
        <v>278623800</v>
      </c>
      <c r="I2" s="64">
        <v>2400</v>
      </c>
      <c r="J2" s="65">
        <f>F2*I2</f>
        <v>77836800</v>
      </c>
      <c r="K2" s="64">
        <v>21</v>
      </c>
      <c r="L2" s="66">
        <f>J2*K2%</f>
        <v>16345728</v>
      </c>
      <c r="M2" s="1"/>
    </row>
    <row r="3" spans="1:13" ht="16.5" x14ac:dyDescent="0.25">
      <c r="A3" s="44">
        <v>2</v>
      </c>
      <c r="B3" s="45">
        <v>4</v>
      </c>
      <c r="C3" s="68" t="s">
        <v>35</v>
      </c>
      <c r="D3" s="60">
        <v>14</v>
      </c>
      <c r="E3" s="13">
        <v>14616</v>
      </c>
      <c r="F3" s="61">
        <v>16078</v>
      </c>
      <c r="G3" s="62">
        <v>131544000</v>
      </c>
      <c r="H3" s="63">
        <v>138121200</v>
      </c>
      <c r="I3" s="64">
        <v>2400</v>
      </c>
      <c r="J3" s="65">
        <f t="shared" ref="J3" si="0">F3*I3</f>
        <v>38587200</v>
      </c>
      <c r="K3" s="64">
        <v>16</v>
      </c>
      <c r="L3" s="66">
        <f>J3*K3%</f>
        <v>6173952</v>
      </c>
      <c r="M3" s="1"/>
    </row>
    <row r="4" spans="1:13" ht="15.75" x14ac:dyDescent="0.25">
      <c r="A4" s="57" t="s">
        <v>15</v>
      </c>
      <c r="B4" s="58"/>
      <c r="C4" s="59"/>
      <c r="D4" s="46">
        <f>D2+D3</f>
        <v>56</v>
      </c>
      <c r="E4" s="47">
        <f t="shared" ref="E4:H4" si="1">SUM(E2:E3)</f>
        <v>44100</v>
      </c>
      <c r="F4" s="47">
        <f t="shared" si="1"/>
        <v>48510</v>
      </c>
      <c r="G4" s="48">
        <f t="shared" si="1"/>
        <v>396900000</v>
      </c>
      <c r="H4" s="48">
        <f t="shared" si="1"/>
        <v>416745000</v>
      </c>
      <c r="I4" s="67"/>
      <c r="J4" s="49">
        <f>SUM(J2:J3)</f>
        <v>116424000</v>
      </c>
      <c r="K4" s="67"/>
      <c r="L4" s="50">
        <f>SUM(L2:L3)</f>
        <v>22519680</v>
      </c>
      <c r="M4" s="1"/>
    </row>
    <row r="5" spans="1:13" x14ac:dyDescent="0.25">
      <c r="A5"/>
      <c r="B5"/>
      <c r="C5"/>
      <c r="D5"/>
      <c r="E5"/>
      <c r="F5"/>
      <c r="G5"/>
      <c r="H5"/>
      <c r="I5"/>
      <c r="J5" s="20"/>
      <c r="L5" s="1"/>
      <c r="M5" s="1"/>
    </row>
    <row r="6" spans="1:13" x14ac:dyDescent="0.25">
      <c r="A6"/>
      <c r="B6"/>
      <c r="C6"/>
      <c r="D6"/>
      <c r="E6"/>
      <c r="F6"/>
      <c r="G6"/>
      <c r="H6"/>
      <c r="I6"/>
      <c r="J6" s="24"/>
      <c r="L6" s="1"/>
      <c r="M6" s="1"/>
    </row>
    <row r="7" spans="1:13" x14ac:dyDescent="0.25">
      <c r="A7"/>
      <c r="B7"/>
      <c r="C7"/>
      <c r="D7"/>
      <c r="E7"/>
      <c r="F7" s="2"/>
      <c r="G7"/>
      <c r="H7"/>
      <c r="I7"/>
      <c r="J7" s="49"/>
      <c r="L7" s="1"/>
      <c r="M7" s="1"/>
    </row>
    <row r="8" spans="1:13" x14ac:dyDescent="0.25">
      <c r="A8"/>
      <c r="B8"/>
      <c r="C8"/>
      <c r="D8"/>
      <c r="E8"/>
      <c r="F8"/>
      <c r="G8"/>
      <c r="H8"/>
      <c r="I8"/>
      <c r="J8" s="50"/>
      <c r="M8" s="1"/>
    </row>
    <row r="9" spans="1:13" x14ac:dyDescent="0.25">
      <c r="A9"/>
      <c r="B9"/>
      <c r="C9"/>
      <c r="D9"/>
      <c r="E9"/>
      <c r="F9"/>
      <c r="G9"/>
      <c r="H9"/>
      <c r="I9"/>
      <c r="J9"/>
      <c r="M9" s="1"/>
    </row>
    <row r="10" spans="1:13" x14ac:dyDescent="0.25">
      <c r="D10" s="1" t="e">
        <f>D2+D3+#REF!+#REF!</f>
        <v>#REF!</v>
      </c>
      <c r="K10" s="1"/>
      <c r="L10" s="1"/>
      <c r="M10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C9:AG29"/>
  <sheetViews>
    <sheetView topLeftCell="K1" zoomScaleNormal="100" workbookViewId="0">
      <selection activeCell="AC25" sqref="AC25"/>
    </sheetView>
  </sheetViews>
  <sheetFormatPr defaultRowHeight="15" x14ac:dyDescent="0.25"/>
  <sheetData>
    <row r="9" spans="29:33" ht="15.75" thickBot="1" x14ac:dyDescent="0.3"/>
    <row r="10" spans="29:33" ht="17.25" thickBot="1" x14ac:dyDescent="0.3">
      <c r="AC10" s="6">
        <v>1</v>
      </c>
      <c r="AD10" s="6" t="s">
        <v>12</v>
      </c>
      <c r="AE10" s="6">
        <v>59.99</v>
      </c>
      <c r="AF10" s="2">
        <f>AE10*10.764</f>
        <v>645.73235999999997</v>
      </c>
      <c r="AG10" s="6">
        <v>21</v>
      </c>
    </row>
    <row r="11" spans="29:33" ht="17.25" thickBot="1" x14ac:dyDescent="0.3">
      <c r="AC11" s="7">
        <v>2</v>
      </c>
      <c r="AD11" s="7" t="s">
        <v>12</v>
      </c>
      <c r="AE11" s="7">
        <v>59.98</v>
      </c>
      <c r="AF11" s="2">
        <f t="shared" ref="AF11:AF12" si="0">AE11*10.764</f>
        <v>645.62471999999991</v>
      </c>
      <c r="AG11" s="7">
        <v>7</v>
      </c>
    </row>
    <row r="12" spans="29:33" ht="17.25" thickBot="1" x14ac:dyDescent="0.3">
      <c r="AC12" s="6">
        <v>3</v>
      </c>
      <c r="AD12" s="6" t="s">
        <v>12</v>
      </c>
      <c r="AE12" s="6">
        <v>60.52</v>
      </c>
      <c r="AF12" s="2">
        <f t="shared" si="0"/>
        <v>651.43727999999999</v>
      </c>
      <c r="AG12" s="6">
        <v>14</v>
      </c>
    </row>
    <row r="13" spans="29:33" x14ac:dyDescent="0.25">
      <c r="AG13" s="25">
        <f>SUM(AG10:AG12)</f>
        <v>42</v>
      </c>
    </row>
    <row r="29" spans="29:33" x14ac:dyDescent="0.25">
      <c r="AC29">
        <v>1</v>
      </c>
      <c r="AD29" t="s">
        <v>17</v>
      </c>
      <c r="AE29">
        <v>92.76</v>
      </c>
      <c r="AF29" s="2">
        <f t="shared" ref="AF29" si="1">AE29*10.764</f>
        <v>998.46864000000005</v>
      </c>
      <c r="AG29">
        <v>14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130" zoomScaleNormal="130" workbookViewId="0">
      <selection activeCell="L22" sqref="L22"/>
    </sheetView>
  </sheetViews>
  <sheetFormatPr defaultRowHeight="15" x14ac:dyDescent="0.25"/>
  <cols>
    <col min="11" max="11" width="12" bestFit="1" customWidth="1"/>
  </cols>
  <sheetData>
    <row r="1" spans="1:8" x14ac:dyDescent="0.25">
      <c r="A1" s="52" t="s">
        <v>26</v>
      </c>
    </row>
    <row r="2" spans="1:8" x14ac:dyDescent="0.25">
      <c r="A2" s="25" t="s">
        <v>27</v>
      </c>
    </row>
    <row r="3" spans="1:8" x14ac:dyDescent="0.25">
      <c r="A3" t="s">
        <v>28</v>
      </c>
      <c r="B3">
        <v>1</v>
      </c>
      <c r="C3" t="s">
        <v>14</v>
      </c>
      <c r="D3">
        <v>59.99</v>
      </c>
      <c r="E3" s="2">
        <f>D3*10.764</f>
        <v>645.73235999999997</v>
      </c>
      <c r="F3">
        <v>3.84</v>
      </c>
      <c r="G3" s="2">
        <f t="shared" ref="G3:G8" si="0">F3*10.764</f>
        <v>41.333759999999998</v>
      </c>
      <c r="H3" s="2">
        <f>E3+G3</f>
        <v>687.06611999999996</v>
      </c>
    </row>
    <row r="4" spans="1:8" x14ac:dyDescent="0.25">
      <c r="B4">
        <v>2</v>
      </c>
      <c r="C4" t="s">
        <v>14</v>
      </c>
      <c r="D4">
        <v>59.99</v>
      </c>
      <c r="E4" s="2">
        <f t="shared" ref="E4:E8" si="1">D4*10.764</f>
        <v>645.73235999999997</v>
      </c>
      <c r="F4">
        <v>3.84</v>
      </c>
      <c r="G4" s="2">
        <f t="shared" si="0"/>
        <v>41.333759999999998</v>
      </c>
      <c r="H4" s="2">
        <f t="shared" ref="H4:H8" si="2">E4+G4</f>
        <v>687.06611999999996</v>
      </c>
    </row>
    <row r="5" spans="1:8" x14ac:dyDescent="0.25">
      <c r="B5">
        <v>3</v>
      </c>
      <c r="C5" t="s">
        <v>14</v>
      </c>
      <c r="D5">
        <v>60.52</v>
      </c>
      <c r="E5" s="2">
        <f t="shared" si="1"/>
        <v>651.43727999999999</v>
      </c>
      <c r="F5">
        <v>7.5</v>
      </c>
      <c r="G5" s="2">
        <f t="shared" si="0"/>
        <v>80.72999999999999</v>
      </c>
      <c r="H5" s="2">
        <f t="shared" si="2"/>
        <v>732.16728000000001</v>
      </c>
    </row>
    <row r="6" spans="1:8" x14ac:dyDescent="0.25">
      <c r="B6">
        <v>4</v>
      </c>
      <c r="C6" t="s">
        <v>14</v>
      </c>
      <c r="D6">
        <v>59.99</v>
      </c>
      <c r="E6" s="2">
        <f t="shared" si="1"/>
        <v>645.73235999999997</v>
      </c>
      <c r="F6">
        <v>3.84</v>
      </c>
      <c r="G6" s="2">
        <f t="shared" si="0"/>
        <v>41.333759999999998</v>
      </c>
      <c r="H6" s="2">
        <f t="shared" si="2"/>
        <v>687.06611999999996</v>
      </c>
    </row>
    <row r="7" spans="1:8" x14ac:dyDescent="0.25">
      <c r="B7">
        <v>5</v>
      </c>
      <c r="C7" t="s">
        <v>14</v>
      </c>
      <c r="D7">
        <v>59.99</v>
      </c>
      <c r="E7" s="2">
        <f t="shared" si="1"/>
        <v>645.73235999999997</v>
      </c>
      <c r="F7" s="51">
        <v>3.84</v>
      </c>
      <c r="G7" s="2">
        <f t="shared" si="0"/>
        <v>41.333759999999998</v>
      </c>
      <c r="H7" s="2">
        <f t="shared" si="2"/>
        <v>687.06611999999996</v>
      </c>
    </row>
    <row r="8" spans="1:8" x14ac:dyDescent="0.25">
      <c r="B8">
        <v>6</v>
      </c>
      <c r="C8" t="s">
        <v>14</v>
      </c>
      <c r="D8">
        <v>60.52</v>
      </c>
      <c r="E8" s="2">
        <f t="shared" si="1"/>
        <v>651.43727999999999</v>
      </c>
      <c r="F8">
        <v>7.5</v>
      </c>
      <c r="G8" s="2">
        <f t="shared" si="0"/>
        <v>80.72999999999999</v>
      </c>
      <c r="H8" s="2">
        <f t="shared" si="2"/>
        <v>732.16728000000001</v>
      </c>
    </row>
    <row r="10" spans="1:8" x14ac:dyDescent="0.25">
      <c r="A10" s="52" t="s">
        <v>29</v>
      </c>
    </row>
    <row r="11" spans="1:8" x14ac:dyDescent="0.25">
      <c r="A11" s="25" t="s">
        <v>27</v>
      </c>
    </row>
    <row r="12" spans="1:8" x14ac:dyDescent="0.25">
      <c r="A12" t="s">
        <v>30</v>
      </c>
      <c r="B12">
        <v>1</v>
      </c>
      <c r="C12" t="s">
        <v>17</v>
      </c>
      <c r="D12">
        <v>92.76</v>
      </c>
      <c r="E12" s="2">
        <f t="shared" ref="E12:E13" si="3">D12*10.764</f>
        <v>998.46864000000005</v>
      </c>
      <c r="F12">
        <v>4.38</v>
      </c>
      <c r="G12" s="2">
        <f t="shared" ref="G12:G13" si="4">F12*10.764</f>
        <v>47.146319999999996</v>
      </c>
      <c r="H12" s="2">
        <f t="shared" ref="H12:H13" si="5">E12+G12</f>
        <v>1045.6149600000001</v>
      </c>
    </row>
    <row r="13" spans="1:8" x14ac:dyDescent="0.25">
      <c r="B13">
        <v>2</v>
      </c>
      <c r="C13" t="s">
        <v>17</v>
      </c>
      <c r="D13">
        <v>92.76</v>
      </c>
      <c r="E13" s="2">
        <f t="shared" si="3"/>
        <v>998.46864000000005</v>
      </c>
      <c r="F13">
        <v>4.2</v>
      </c>
      <c r="G13" s="2">
        <f t="shared" si="4"/>
        <v>45.208799999999997</v>
      </c>
      <c r="H13" s="2">
        <f t="shared" si="5"/>
        <v>1043.6774399999999</v>
      </c>
    </row>
    <row r="14" spans="1:8" ht="17.25" customHeight="1" x14ac:dyDescent="0.25"/>
    <row r="22" spans="11:11" x14ac:dyDescent="0.25">
      <c r="K22">
        <v>9272696074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32AA-A117-4B39-9FD0-391A117CAE80}">
  <dimension ref="D7:E7"/>
  <sheetViews>
    <sheetView workbookViewId="0"/>
  </sheetViews>
  <sheetFormatPr defaultRowHeight="15" x14ac:dyDescent="0.25"/>
  <cols>
    <col min="4" max="4" width="12.5703125" bestFit="1" customWidth="1"/>
  </cols>
  <sheetData>
    <row r="7" spans="4:5" x14ac:dyDescent="0.25">
      <c r="D7" s="24"/>
      <c r="E7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8018-F343-4E0C-85EF-BF750C963BDA}">
  <dimension ref="A5:I22"/>
  <sheetViews>
    <sheetView workbookViewId="0">
      <selection activeCell="E17" sqref="E17"/>
    </sheetView>
  </sheetViews>
  <sheetFormatPr defaultRowHeight="15" x14ac:dyDescent="0.25"/>
  <cols>
    <col min="4" max="4" width="14.28515625" bestFit="1" customWidth="1"/>
  </cols>
  <sheetData>
    <row r="5" spans="1:9" x14ac:dyDescent="0.25">
      <c r="B5" t="s">
        <v>0</v>
      </c>
      <c r="C5" t="s">
        <v>6</v>
      </c>
      <c r="D5" t="s">
        <v>8</v>
      </c>
      <c r="E5" t="s">
        <v>19</v>
      </c>
    </row>
    <row r="6" spans="1:9" x14ac:dyDescent="0.25">
      <c r="B6">
        <v>203</v>
      </c>
      <c r="C6">
        <v>462</v>
      </c>
      <c r="D6" s="24">
        <v>7850000</v>
      </c>
      <c r="E6">
        <f>D6/C6</f>
        <v>16991.341991341993</v>
      </c>
    </row>
    <row r="7" spans="1:9" x14ac:dyDescent="0.25">
      <c r="A7">
        <v>2</v>
      </c>
      <c r="B7">
        <v>301</v>
      </c>
      <c r="C7">
        <v>705</v>
      </c>
      <c r="D7" s="24">
        <v>13100000</v>
      </c>
      <c r="E7">
        <f>D7/C7</f>
        <v>18581.560283687944</v>
      </c>
    </row>
    <row r="8" spans="1:9" x14ac:dyDescent="0.25">
      <c r="B8">
        <v>403</v>
      </c>
      <c r="C8">
        <v>462</v>
      </c>
      <c r="D8">
        <v>7500000</v>
      </c>
      <c r="E8">
        <f t="shared" ref="E8:E22" si="0">D8/C8</f>
        <v>16233.766233766233</v>
      </c>
    </row>
    <row r="9" spans="1:9" x14ac:dyDescent="0.25">
      <c r="B9">
        <v>2203</v>
      </c>
      <c r="C9">
        <v>462</v>
      </c>
      <c r="D9">
        <v>8600000</v>
      </c>
      <c r="E9">
        <f t="shared" si="0"/>
        <v>18614.718614718615</v>
      </c>
      <c r="G9">
        <v>516000</v>
      </c>
      <c r="H9">
        <v>30000</v>
      </c>
      <c r="I9">
        <f>D9+G9+H9</f>
        <v>9146000</v>
      </c>
    </row>
    <row r="10" spans="1:9" x14ac:dyDescent="0.25">
      <c r="B10">
        <v>1605</v>
      </c>
      <c r="C10">
        <v>657</v>
      </c>
      <c r="D10">
        <v>11500000</v>
      </c>
      <c r="E10">
        <f t="shared" si="0"/>
        <v>17503.805175038051</v>
      </c>
    </row>
    <row r="11" spans="1:9" x14ac:dyDescent="0.25">
      <c r="B11">
        <v>1603</v>
      </c>
      <c r="C11">
        <v>462</v>
      </c>
      <c r="D11">
        <v>7000000</v>
      </c>
      <c r="E11">
        <f t="shared" si="0"/>
        <v>15151.515151515152</v>
      </c>
    </row>
    <row r="12" spans="1:9" x14ac:dyDescent="0.25">
      <c r="B12">
        <v>1304</v>
      </c>
      <c r="C12">
        <v>705</v>
      </c>
      <c r="D12">
        <v>12200000</v>
      </c>
      <c r="E12">
        <f t="shared" si="0"/>
        <v>17304.964539007091</v>
      </c>
    </row>
    <row r="13" spans="1:9" x14ac:dyDescent="0.25">
      <c r="B13">
        <v>1803</v>
      </c>
      <c r="C13">
        <v>462</v>
      </c>
      <c r="D13">
        <v>7000000</v>
      </c>
      <c r="E13">
        <f t="shared" si="0"/>
        <v>15151.515151515152</v>
      </c>
    </row>
    <row r="14" spans="1:9" x14ac:dyDescent="0.25">
      <c r="B14">
        <v>702</v>
      </c>
      <c r="C14">
        <v>705</v>
      </c>
      <c r="D14">
        <v>12690000</v>
      </c>
      <c r="E14">
        <f t="shared" si="0"/>
        <v>18000</v>
      </c>
      <c r="G14">
        <v>761400</v>
      </c>
      <c r="H14">
        <v>30000</v>
      </c>
      <c r="I14">
        <f>D14+G14+H14</f>
        <v>13481400</v>
      </c>
    </row>
    <row r="15" spans="1:9" x14ac:dyDescent="0.25">
      <c r="B15">
        <v>1405</v>
      </c>
      <c r="C15">
        <v>657</v>
      </c>
      <c r="D15">
        <v>11900000</v>
      </c>
      <c r="E15">
        <f t="shared" si="0"/>
        <v>18112.633181126334</v>
      </c>
      <c r="G15">
        <v>714000</v>
      </c>
      <c r="H15">
        <v>30000</v>
      </c>
      <c r="I15">
        <f>D15+G15+H15</f>
        <v>12644000</v>
      </c>
    </row>
    <row r="16" spans="1:9" x14ac:dyDescent="0.25">
      <c r="B16">
        <v>1105</v>
      </c>
      <c r="C16">
        <v>657</v>
      </c>
      <c r="D16">
        <v>11500000</v>
      </c>
      <c r="E16">
        <f t="shared" si="0"/>
        <v>17503.805175038051</v>
      </c>
    </row>
    <row r="17" spans="2:5" x14ac:dyDescent="0.25">
      <c r="B17">
        <v>802</v>
      </c>
      <c r="C17">
        <v>705</v>
      </c>
      <c r="D17">
        <v>11700000</v>
      </c>
      <c r="E17">
        <f t="shared" si="0"/>
        <v>16595.744680851065</v>
      </c>
    </row>
    <row r="18" spans="2:5" x14ac:dyDescent="0.25">
      <c r="E18" t="e">
        <f t="shared" si="0"/>
        <v>#DIV/0!</v>
      </c>
    </row>
    <row r="19" spans="2:5" x14ac:dyDescent="0.25">
      <c r="E19" t="e">
        <f t="shared" si="0"/>
        <v>#DIV/0!</v>
      </c>
    </row>
    <row r="20" spans="2:5" x14ac:dyDescent="0.25">
      <c r="E20" t="e">
        <f t="shared" si="0"/>
        <v>#DIV/0!</v>
      </c>
    </row>
    <row r="21" spans="2:5" x14ac:dyDescent="0.25">
      <c r="E21" t="e">
        <f t="shared" si="0"/>
        <v>#DIV/0!</v>
      </c>
    </row>
    <row r="22" spans="2:5" x14ac:dyDescent="0.25">
      <c r="E22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Bldg 3</vt:lpstr>
      <vt:lpstr>Bldg 4</vt:lpstr>
      <vt:lpstr>Total</vt:lpstr>
      <vt:lpstr>Rera</vt:lpstr>
      <vt:lpstr>Typical Floor</vt:lpstr>
      <vt:lpstr>RR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2024-01-06T09:27:21Z</dcterms:modified>
</cp:coreProperties>
</file>