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anuary 2024\MANOJKUMAR LAXMINARAYAN SHETTY - SBI\"/>
    </mc:Choice>
  </mc:AlternateContent>
  <xr:revisionPtr revIDLastSave="0" documentId="13_ncr:1_{538F03DE-A0E0-4E0D-8664-1BB32AF873FE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F24" i="4" l="1"/>
  <c r="P7" i="4" l="1"/>
  <c r="B7" i="4" s="1"/>
  <c r="C7" i="4" s="1"/>
  <c r="D7" i="4" s="1"/>
  <c r="J7" i="4"/>
  <c r="I7" i="4"/>
  <c r="E7" i="4"/>
  <c r="A7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Q17" i="4" s="1"/>
  <c r="B17" i="4" s="1"/>
  <c r="C17" i="4" s="1"/>
  <c r="D17" i="4" s="1"/>
  <c r="J17" i="4"/>
  <c r="I17" i="4"/>
  <c r="E17" i="4"/>
  <c r="H17" i="4" s="1"/>
  <c r="A17" i="4"/>
  <c r="P16" i="4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4" i="4"/>
  <c r="B14" i="4" s="1"/>
  <c r="C14" i="4" s="1"/>
  <c r="J14" i="4"/>
  <c r="I14" i="4"/>
  <c r="E14" i="4"/>
  <c r="A14" i="4"/>
  <c r="P13" i="4"/>
  <c r="B13" i="4" s="1"/>
  <c r="C13" i="4" s="1"/>
  <c r="D13" i="4" s="1"/>
  <c r="J13" i="4"/>
  <c r="I13" i="4"/>
  <c r="E13" i="4"/>
  <c r="A13" i="4"/>
  <c r="P12" i="4"/>
  <c r="B12" i="4" s="1"/>
  <c r="C12" i="4" s="1"/>
  <c r="D12" i="4" s="1"/>
  <c r="J12" i="4"/>
  <c r="I12" i="4"/>
  <c r="E12" i="4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P6" i="4"/>
  <c r="B6" i="4" s="1"/>
  <c r="C6" i="4" s="1"/>
  <c r="J6" i="4"/>
  <c r="I6" i="4"/>
  <c r="E6" i="4"/>
  <c r="A6" i="4"/>
  <c r="P5" i="4"/>
  <c r="B5" i="4" s="1"/>
  <c r="C5" i="4" s="1"/>
  <c r="J5" i="4"/>
  <c r="I5" i="4"/>
  <c r="E5" i="4"/>
  <c r="A5" i="4"/>
  <c r="P4" i="4"/>
  <c r="B4" i="4" s="1"/>
  <c r="C4" i="4" s="1"/>
  <c r="J4" i="4"/>
  <c r="I4" i="4"/>
  <c r="E4" i="4"/>
  <c r="A4" i="4"/>
  <c r="P3" i="4"/>
  <c r="B3" i="4" s="1"/>
  <c r="C3" i="4" s="1"/>
  <c r="J3" i="4"/>
  <c r="I3" i="4"/>
  <c r="E3" i="4"/>
  <c r="A3" i="4"/>
  <c r="F4" i="4" l="1"/>
  <c r="H13" i="4"/>
  <c r="H12" i="4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R30" i="4"/>
  <c r="Q30" i="4"/>
  <c r="W40" i="4"/>
  <c r="W24" i="4"/>
  <c r="W27" i="4" s="1"/>
  <c r="W28" i="4" s="1"/>
  <c r="W23" i="4"/>
  <c r="W22" i="4"/>
  <c r="W31" i="4" s="1"/>
  <c r="S30" i="4" l="1"/>
  <c r="S31" i="4" s="1"/>
  <c r="S33" i="4" s="1"/>
  <c r="W25" i="4"/>
  <c r="W29" i="4"/>
  <c r="W30" i="4" s="1"/>
  <c r="W33" i="4" l="1"/>
  <c r="W36" i="4" s="1"/>
  <c r="W37" i="4" s="1"/>
  <c r="S32" i="4"/>
  <c r="W42" i="4" l="1"/>
  <c r="W38" i="4"/>
</calcChain>
</file>

<file path=xl/sharedStrings.xml><?xml version="1.0" encoding="utf-8"?>
<sst xmlns="http://schemas.openxmlformats.org/spreadsheetml/2006/main" count="53" uniqueCount="43">
  <si>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</si>
  <si>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</si>
  <si>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</si>
  <si>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</si>
  <si>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</si>
  <si>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</si>
  <si>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</si>
  <si>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</si>
  <si>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</si>
  <si>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</si>
  <si>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</si>
  <si>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</si>
  <si>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</si>
  <si>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</si>
  <si>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</si>
  <si>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</si>
  <si>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</si>
  <si>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</si>
  <si>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</si>
  <si>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</si>
  <si>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</si>
  <si>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</si>
  <si>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</si>
  <si>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</si>
  <si>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</si>
  <si>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</si>
  <si>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</si>
  <si>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</si>
  <si>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</si>
  <si>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</si>
  <si>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</si>
  <si>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</si>
  <si>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</si>
  <si>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</si>
  <si>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</si>
  <si>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</si>
  <si>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</si>
  <si>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</si>
  <si>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State Bank Of India ( RACPC Ghatkopar (West) - MANOJKUMAR LAXMINARAYAN SHETTY</t>
  </si>
  <si>
    <t>Agree CA</t>
  </si>
  <si>
    <t>CA</t>
  </si>
  <si>
    <t xml:space="preserve">Same Bldg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</si>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</sst>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487544</xdr:colOff>
      <xdr:row>49</xdr:row>
      <xdr:rowOff>106029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9D3399-E9CB-4F1A-9BA4-B267C583E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679544" cy="89833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19</xdr:col>
      <xdr:colOff>468322</xdr:colOff>
      <xdr:row>53</xdr:row>
      <xdr:rowOff>29829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687808-91B3-40EC-82C6-6A3D3D7FE3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1441122" cy="89833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17</xdr:col>
      <xdr:colOff>439658</xdr:colOff>
      <xdr:row>47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1466AF-673D-4196-920A-70A8C7864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0802858" cy="8878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96710</xdr:colOff>
      <xdr:row>49</xdr:row>
      <xdr:rowOff>86967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97ADA0-A3A1-40FD-918E-E11F3163CB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459910" cy="88975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278731</xdr:colOff>
      <xdr:row>47</xdr:row>
      <xdr:rowOff>67748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EBEC3B-8165-4E8B-B870-9496EF76D9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7957131" cy="76877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590550</xdr:colOff>
      <xdr:row>1</xdr:row>
      <xdr:rowOff>9525</xdr:rowOff>
    </xdr:from>
    <xdr:to>
      <xdr:col>36</xdr:col>
      <xdr:colOff>345418</xdr:colOff>
      <xdr:row>41</xdr:row>
      <xdr:rowOff>39168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A436ED-D466-4E6A-8DC4-76F814085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48150" y="200025"/>
          <a:ext cx="18042868" cy="764964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269205</xdr:colOff>
      <xdr:row>42</xdr:row>
      <xdr:rowOff>58248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780246-449D-4774-8FBC-822907E710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947605" cy="78687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608867</xdr:colOff>
      <xdr:row>6</xdr:row>
      <xdr:rowOff>47626</xdr:rowOff>
    </xdr:from>
    <xdr:to>
      <xdr:col>28</xdr:col>
      <xdr:colOff>97790</xdr:colOff>
      <xdr:row>34</xdr:row>
      <xdr:rowOff>104776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AD92D3-2C50-4F08-9E42-ADFE62A1A2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8467" y="1190626"/>
          <a:ext cx="15948123" cy="53911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459731</xdr:colOff>
      <xdr:row>30</xdr:row>
      <xdr:rowOff>181771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7539B3-88A1-4DFA-91BA-D3E5ED2955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38131" cy="57062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180975</xdr:rowOff>
    </xdr:from>
    <xdr:to>
      <xdr:col>29</xdr:col>
      <xdr:colOff>488310</xdr:colOff>
      <xdr:row>35</xdr:row>
      <xdr:rowOff>96062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804C2F-A587-4284-9D89-C7A2669CEF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42975"/>
          <a:ext cx="18166710" cy="582058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314325</xdr:colOff>
      <xdr:row>2</xdr:row>
      <xdr:rowOff>57150</xdr:rowOff>
    </xdr:from>
    <xdr:to>
      <xdr:col>31</xdr:col>
      <xdr:colOff>297825</xdr:colOff>
      <xdr:row>34</xdr:row>
      <xdr:rowOff>19896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62A5C0-FC7D-4371-964A-1292C75CF1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3925" y="438150"/>
          <a:ext cx="18271500" cy="605874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603285</xdr:colOff>
      <xdr:row>1</xdr:row>
      <xdr:rowOff>1</xdr:rowOff>
    </xdr:from>
    <xdr:to>
      <xdr:col>29</xdr:col>
      <xdr:colOff>450205</xdr:colOff>
      <xdr:row>25</xdr:row>
      <xdr:rowOff>114301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B2AA09-59C0-4507-8F98-5AB52D0401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1285" y="190501"/>
          <a:ext cx="14477320" cy="4686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"/>
  <sheetViews>
    <sheetView tabSelected="1" zoomScaleNormal="100" workbookViewId="0">
      <selection activeCell="U17" sqref="U1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8.57031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8" si="0">N3</f>
        <v>0</v>
      </c>
      <c r="B3" s="4">
        <f t="shared" ref="B3:B8" si="1">Q3</f>
        <v>2130</v>
      </c>
      <c r="C3" s="4">
        <f>B3*1.2</f>
        <v>2556</v>
      </c>
      <c r="D3" s="4">
        <f t="shared" ref="D3:D8" si="2">C3*1.2</f>
        <v>3067.2</v>
      </c>
      <c r="E3" s="5">
        <f t="shared" ref="E3:E8" si="3">R3</f>
        <v>61186925</v>
      </c>
      <c r="F3" s="9">
        <f t="shared" ref="F3:F8" si="4">ROUND((E3/B3),0)</f>
        <v>28726</v>
      </c>
      <c r="G3" s="9">
        <f t="shared" ref="G3:G8" si="5">ROUND((E3/C3),0)</f>
        <v>23939</v>
      </c>
      <c r="H3" s="9">
        <f t="shared" ref="H3:H8" si="6">ROUND((E3/D3),0)</f>
        <v>19949</v>
      </c>
      <c r="I3" s="4" t="e">
        <f>#REF!</f>
        <v>#REF!</v>
      </c>
      <c r="J3" s="4" t="str">
        <f t="shared" ref="J3:J8" si="7">S3</f>
        <v xml:space="preserve">Same Bldg </v>
      </c>
      <c r="O3">
        <v>0</v>
      </c>
      <c r="P3">
        <f t="shared" ref="P3:Q8" si="8">O3/1.2</f>
        <v>0</v>
      </c>
      <c r="Q3">
        <v>2130</v>
      </c>
      <c r="R3" s="2">
        <v>61186925</v>
      </c>
      <c r="S3" t="s">
        <v>41</v>
      </c>
    </row>
    <row r="4" spans="1:20" x14ac:dyDescent="0.25">
      <c r="A4" s="4">
        <f t="shared" si="0"/>
        <v>0</v>
      </c>
      <c r="B4" s="4">
        <f t="shared" si="1"/>
        <v>2130</v>
      </c>
      <c r="C4" s="4">
        <f t="shared" ref="C4:C8" si="9">B4*1.2</f>
        <v>2556</v>
      </c>
      <c r="D4" s="4">
        <f t="shared" si="2"/>
        <v>3067.2</v>
      </c>
      <c r="E4" s="5">
        <f t="shared" si="3"/>
        <v>61721776</v>
      </c>
      <c r="F4" s="9">
        <f t="shared" si="4"/>
        <v>28977</v>
      </c>
      <c r="G4" s="9">
        <f t="shared" si="5"/>
        <v>24148</v>
      </c>
      <c r="H4" s="9">
        <f t="shared" si="6"/>
        <v>20123</v>
      </c>
      <c r="I4" s="4" t="e">
        <f>#REF!</f>
        <v>#REF!</v>
      </c>
      <c r="J4" s="4" t="str">
        <f t="shared" si="7"/>
        <v xml:space="preserve">Same Bldg </v>
      </c>
      <c r="O4">
        <v>0</v>
      </c>
      <c r="P4">
        <f t="shared" si="8"/>
        <v>0</v>
      </c>
      <c r="Q4">
        <v>2130</v>
      </c>
      <c r="R4" s="2">
        <v>61721776</v>
      </c>
      <c r="S4" t="s">
        <v>41</v>
      </c>
    </row>
    <row r="5" spans="1:20" x14ac:dyDescent="0.25">
      <c r="A5" s="4">
        <f t="shared" si="0"/>
        <v>0</v>
      </c>
      <c r="B5" s="4">
        <f t="shared" si="1"/>
        <v>1415</v>
      </c>
      <c r="C5" s="4">
        <f t="shared" si="9"/>
        <v>1698</v>
      </c>
      <c r="D5" s="4">
        <f t="shared" si="2"/>
        <v>2037.6</v>
      </c>
      <c r="E5" s="5">
        <f t="shared" si="3"/>
        <v>40265250</v>
      </c>
      <c r="F5" s="9">
        <f t="shared" si="4"/>
        <v>28456</v>
      </c>
      <c r="G5" s="9">
        <f t="shared" si="5"/>
        <v>23713</v>
      </c>
      <c r="H5" s="9">
        <f t="shared" si="6"/>
        <v>19761</v>
      </c>
      <c r="I5" s="4" t="e">
        <f>#REF!</f>
        <v>#REF!</v>
      </c>
      <c r="J5" s="4" t="str">
        <f t="shared" si="7"/>
        <v xml:space="preserve">Same Bldg </v>
      </c>
      <c r="O5">
        <v>0</v>
      </c>
      <c r="P5">
        <f t="shared" si="8"/>
        <v>0</v>
      </c>
      <c r="Q5">
        <v>1415</v>
      </c>
      <c r="R5" s="2">
        <v>40265250</v>
      </c>
      <c r="S5" t="s">
        <v>41</v>
      </c>
    </row>
    <row r="6" spans="1:20" x14ac:dyDescent="0.25">
      <c r="A6" s="4">
        <f t="shared" si="0"/>
        <v>0</v>
      </c>
      <c r="B6" s="4">
        <f t="shared" si="1"/>
        <v>2130</v>
      </c>
      <c r="C6" s="4">
        <f t="shared" si="9"/>
        <v>2556</v>
      </c>
      <c r="D6" s="4">
        <f t="shared" si="2"/>
        <v>3067.2</v>
      </c>
      <c r="E6" s="5">
        <f t="shared" si="3"/>
        <v>65208500</v>
      </c>
      <c r="F6" s="9">
        <f t="shared" si="4"/>
        <v>30614</v>
      </c>
      <c r="G6" s="9">
        <f t="shared" si="5"/>
        <v>25512</v>
      </c>
      <c r="H6" s="9">
        <f t="shared" si="6"/>
        <v>21260</v>
      </c>
      <c r="I6" s="4" t="e">
        <f>#REF!</f>
        <v>#REF!</v>
      </c>
      <c r="J6" s="4" t="str">
        <f t="shared" si="7"/>
        <v xml:space="preserve">Same Bldg </v>
      </c>
      <c r="O6">
        <v>0</v>
      </c>
      <c r="P6">
        <f t="shared" si="8"/>
        <v>0</v>
      </c>
      <c r="Q6">
        <v>2130</v>
      </c>
      <c r="R6" s="2">
        <v>65208500</v>
      </c>
      <c r="S6" t="s">
        <v>41</v>
      </c>
    </row>
    <row r="7" spans="1:20" s="46" customFormat="1" x14ac:dyDescent="0.25">
      <c r="A7" s="44">
        <f t="shared" ref="A7" si="10">N7</f>
        <v>0</v>
      </c>
      <c r="B7" s="44">
        <f t="shared" ref="B7" si="11">Q7</f>
        <v>1415</v>
      </c>
      <c r="C7" s="44">
        <f t="shared" ref="C7" si="12">B7*1.2</f>
        <v>1698</v>
      </c>
      <c r="D7" s="44">
        <f t="shared" ref="D7" si="13">C7*1.2</f>
        <v>2037.6</v>
      </c>
      <c r="E7" s="45">
        <f t="shared" ref="E7" si="14">R7</f>
        <v>43892750</v>
      </c>
      <c r="F7" s="44">
        <f t="shared" ref="F7" si="15">ROUND((E7/B7),0)</f>
        <v>31020</v>
      </c>
      <c r="G7" s="44">
        <f t="shared" ref="G7" si="16">ROUND((E7/C7),0)</f>
        <v>25850</v>
      </c>
      <c r="H7" s="44">
        <f t="shared" ref="H7" si="17">ROUND((E7/D7),0)</f>
        <v>21541</v>
      </c>
      <c r="I7" s="44" t="e">
        <f>#REF!</f>
        <v>#REF!</v>
      </c>
      <c r="J7" s="44" t="str">
        <f t="shared" ref="J7" si="18">S7</f>
        <v xml:space="preserve">Same Bldg </v>
      </c>
      <c r="O7" s="46">
        <v>0</v>
      </c>
      <c r="P7" s="46">
        <f t="shared" ref="P7" si="19">O7/1.2</f>
        <v>0</v>
      </c>
      <c r="Q7" s="46">
        <v>1415</v>
      </c>
      <c r="R7" s="47">
        <v>43892750</v>
      </c>
      <c r="S7" s="46" t="s">
        <v>41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</row>
    <row r="9" spans="1:20" ht="36.75" customHeight="1" x14ac:dyDescent="0.25">
      <c r="A9" s="41" t="s">
        <v>37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</row>
    <row r="10" spans="1:20" x14ac:dyDescent="0.25">
      <c r="A10" s="4">
        <f t="shared" ref="A10:A19" si="20">N10</f>
        <v>0</v>
      </c>
      <c r="B10" s="4">
        <f t="shared" ref="B10:B19" si="21">Q10</f>
        <v>1049</v>
      </c>
      <c r="C10" s="4">
        <f>B10*1.2</f>
        <v>1258.8</v>
      </c>
      <c r="D10" s="4">
        <f t="shared" ref="D10:D19" si="22">C10*1.2</f>
        <v>1510.56</v>
      </c>
      <c r="E10" s="5">
        <f t="shared" ref="E10:E19" si="23">R10</f>
        <v>34000000</v>
      </c>
      <c r="F10" s="9">
        <f t="shared" ref="F10:F19" si="24">ROUND((E10/B10),0)</f>
        <v>32412</v>
      </c>
      <c r="G10" s="9">
        <f t="shared" ref="G10:G19" si="25">ROUND((E10/C10),0)</f>
        <v>27010</v>
      </c>
      <c r="H10" s="9">
        <f t="shared" ref="H10:H19" si="26">ROUND((E10/D10),0)</f>
        <v>22508</v>
      </c>
      <c r="I10" s="4" t="e">
        <f>#REF!</f>
        <v>#REF!</v>
      </c>
      <c r="J10" s="4">
        <f t="shared" ref="J10:J19" si="27">S10</f>
        <v>0</v>
      </c>
      <c r="O10">
        <v>0</v>
      </c>
      <c r="P10">
        <f t="shared" ref="P10:Q19" si="28">O10/1.2</f>
        <v>0</v>
      </c>
      <c r="Q10">
        <v>1049</v>
      </c>
      <c r="R10" s="2">
        <v>34000000</v>
      </c>
    </row>
    <row r="11" spans="1:20" s="46" customFormat="1" x14ac:dyDescent="0.25">
      <c r="A11" s="44">
        <f t="shared" si="20"/>
        <v>0</v>
      </c>
      <c r="B11" s="44">
        <f t="shared" si="21"/>
        <v>1926</v>
      </c>
      <c r="C11" s="44">
        <f t="shared" ref="C11:C19" si="29">B11*1.2</f>
        <v>2311.1999999999998</v>
      </c>
      <c r="D11" s="44">
        <f t="shared" si="22"/>
        <v>2773.4399999999996</v>
      </c>
      <c r="E11" s="45">
        <f t="shared" si="23"/>
        <v>65000000</v>
      </c>
      <c r="F11" s="44">
        <f t="shared" si="24"/>
        <v>33749</v>
      </c>
      <c r="G11" s="44">
        <f t="shared" si="25"/>
        <v>28124</v>
      </c>
      <c r="H11" s="44">
        <f t="shared" si="26"/>
        <v>23437</v>
      </c>
      <c r="I11" s="44" t="e">
        <f>#REF!</f>
        <v>#REF!</v>
      </c>
      <c r="J11" s="44">
        <f t="shared" si="27"/>
        <v>0</v>
      </c>
      <c r="O11" s="46">
        <v>0</v>
      </c>
      <c r="P11" s="46">
        <f t="shared" si="28"/>
        <v>0</v>
      </c>
      <c r="Q11" s="46">
        <v>1926</v>
      </c>
      <c r="R11" s="47">
        <v>65000000</v>
      </c>
    </row>
    <row r="12" spans="1:20" x14ac:dyDescent="0.25">
      <c r="A12" s="4">
        <f t="shared" si="20"/>
        <v>0</v>
      </c>
      <c r="B12" s="4">
        <f t="shared" si="21"/>
        <v>1926</v>
      </c>
      <c r="C12" s="4">
        <f t="shared" si="29"/>
        <v>2311.1999999999998</v>
      </c>
      <c r="D12" s="4">
        <f t="shared" si="22"/>
        <v>2773.4399999999996</v>
      </c>
      <c r="E12" s="5">
        <f t="shared" si="23"/>
        <v>60000000</v>
      </c>
      <c r="F12" s="9">
        <f t="shared" si="24"/>
        <v>31153</v>
      </c>
      <c r="G12" s="9">
        <f t="shared" si="25"/>
        <v>25961</v>
      </c>
      <c r="H12" s="9">
        <f t="shared" si="26"/>
        <v>21634</v>
      </c>
      <c r="I12" s="4" t="e">
        <f>#REF!</f>
        <v>#REF!</v>
      </c>
      <c r="J12" s="4">
        <f t="shared" si="27"/>
        <v>0</v>
      </c>
      <c r="O12">
        <v>0</v>
      </c>
      <c r="P12">
        <f t="shared" si="28"/>
        <v>0</v>
      </c>
      <c r="Q12">
        <v>1926</v>
      </c>
      <c r="R12" s="2">
        <v>60000000</v>
      </c>
    </row>
    <row r="13" spans="1:20" x14ac:dyDescent="0.25">
      <c r="A13" s="4">
        <f t="shared" si="20"/>
        <v>0</v>
      </c>
      <c r="B13" s="4">
        <f t="shared" si="21"/>
        <v>1926</v>
      </c>
      <c r="C13" s="4">
        <f t="shared" si="29"/>
        <v>2311.1999999999998</v>
      </c>
      <c r="D13" s="4">
        <f t="shared" si="22"/>
        <v>2773.4399999999996</v>
      </c>
      <c r="E13" s="5">
        <f t="shared" si="23"/>
        <v>60500000</v>
      </c>
      <c r="F13" s="9">
        <f t="shared" si="24"/>
        <v>31412</v>
      </c>
      <c r="G13" s="9">
        <f t="shared" si="25"/>
        <v>26177</v>
      </c>
      <c r="H13" s="9">
        <f t="shared" si="26"/>
        <v>21814</v>
      </c>
      <c r="I13" s="4" t="e">
        <f>#REF!</f>
        <v>#REF!</v>
      </c>
      <c r="J13" s="4">
        <f t="shared" si="27"/>
        <v>0</v>
      </c>
      <c r="O13">
        <v>0</v>
      </c>
      <c r="P13">
        <f t="shared" si="28"/>
        <v>0</v>
      </c>
      <c r="Q13">
        <v>1926</v>
      </c>
      <c r="R13" s="2">
        <v>60500000</v>
      </c>
    </row>
    <row r="14" spans="1:20" s="46" customFormat="1" x14ac:dyDescent="0.25">
      <c r="A14" s="44">
        <f t="shared" si="20"/>
        <v>0</v>
      </c>
      <c r="B14" s="44">
        <f t="shared" si="21"/>
        <v>2130</v>
      </c>
      <c r="C14" s="44">
        <f t="shared" si="29"/>
        <v>2556</v>
      </c>
      <c r="D14" s="44">
        <f t="shared" si="22"/>
        <v>3067.2</v>
      </c>
      <c r="E14" s="45">
        <f t="shared" si="23"/>
        <v>72000000</v>
      </c>
      <c r="F14" s="44">
        <f t="shared" si="24"/>
        <v>33803</v>
      </c>
      <c r="G14" s="44">
        <f t="shared" si="25"/>
        <v>28169</v>
      </c>
      <c r="H14" s="44">
        <f t="shared" si="26"/>
        <v>23474</v>
      </c>
      <c r="I14" s="44" t="e">
        <f>#REF!</f>
        <v>#REF!</v>
      </c>
      <c r="J14" s="44">
        <f t="shared" si="27"/>
        <v>0</v>
      </c>
      <c r="O14" s="46">
        <v>0</v>
      </c>
      <c r="P14" s="46">
        <f t="shared" si="28"/>
        <v>0</v>
      </c>
      <c r="Q14" s="46">
        <v>2130</v>
      </c>
      <c r="R14" s="47">
        <v>72000000</v>
      </c>
    </row>
    <row r="15" spans="1:20" x14ac:dyDescent="0.25">
      <c r="A15" s="4">
        <f t="shared" si="20"/>
        <v>0</v>
      </c>
      <c r="B15" s="4">
        <f t="shared" si="21"/>
        <v>1303</v>
      </c>
      <c r="C15" s="4">
        <f t="shared" si="29"/>
        <v>1563.6</v>
      </c>
      <c r="D15" s="4">
        <f t="shared" si="22"/>
        <v>1876.3199999999997</v>
      </c>
      <c r="E15" s="5">
        <f t="shared" si="23"/>
        <v>50900000</v>
      </c>
      <c r="F15" s="9">
        <f t="shared" si="24"/>
        <v>39064</v>
      </c>
      <c r="G15" s="9">
        <f t="shared" si="25"/>
        <v>32553</v>
      </c>
      <c r="H15" s="9">
        <f t="shared" si="26"/>
        <v>27128</v>
      </c>
      <c r="I15" s="4" t="e">
        <f>#REF!</f>
        <v>#REF!</v>
      </c>
      <c r="J15" s="4">
        <f t="shared" si="27"/>
        <v>0</v>
      </c>
      <c r="O15">
        <v>0</v>
      </c>
      <c r="P15">
        <f t="shared" si="28"/>
        <v>0</v>
      </c>
      <c r="Q15">
        <v>1303</v>
      </c>
      <c r="R15" s="2">
        <v>50900000</v>
      </c>
    </row>
    <row r="16" spans="1:20" x14ac:dyDescent="0.25">
      <c r="A16" s="4">
        <f t="shared" si="20"/>
        <v>0</v>
      </c>
      <c r="B16" s="4">
        <f t="shared" si="21"/>
        <v>2130</v>
      </c>
      <c r="C16" s="4">
        <f t="shared" si="29"/>
        <v>2556</v>
      </c>
      <c r="D16" s="4">
        <f t="shared" si="22"/>
        <v>3067.2</v>
      </c>
      <c r="E16" s="5">
        <f t="shared" si="23"/>
        <v>66000000</v>
      </c>
      <c r="F16" s="9">
        <f t="shared" si="24"/>
        <v>30986</v>
      </c>
      <c r="G16" s="9">
        <f t="shared" si="25"/>
        <v>25822</v>
      </c>
      <c r="H16" s="9">
        <f t="shared" si="26"/>
        <v>21518</v>
      </c>
      <c r="I16" s="4" t="e">
        <f>#REF!</f>
        <v>#REF!</v>
      </c>
      <c r="J16" s="4">
        <f t="shared" si="27"/>
        <v>0</v>
      </c>
      <c r="O16">
        <v>0</v>
      </c>
      <c r="P16">
        <f t="shared" si="28"/>
        <v>0</v>
      </c>
      <c r="Q16">
        <v>2130</v>
      </c>
      <c r="R16" s="2">
        <v>66000000</v>
      </c>
    </row>
    <row r="17" spans="1:24" x14ac:dyDescent="0.25">
      <c r="A17" s="4">
        <f t="shared" si="20"/>
        <v>0</v>
      </c>
      <c r="B17" s="4">
        <f t="shared" si="21"/>
        <v>0</v>
      </c>
      <c r="C17" s="4">
        <f t="shared" si="29"/>
        <v>0</v>
      </c>
      <c r="D17" s="4">
        <f t="shared" si="22"/>
        <v>0</v>
      </c>
      <c r="E17" s="5">
        <f t="shared" si="23"/>
        <v>0</v>
      </c>
      <c r="F17" s="9" t="e">
        <f t="shared" si="24"/>
        <v>#DIV/0!</v>
      </c>
      <c r="G17" s="9" t="e">
        <f t="shared" si="25"/>
        <v>#DIV/0!</v>
      </c>
      <c r="H17" s="9" t="e">
        <f t="shared" si="26"/>
        <v>#DIV/0!</v>
      </c>
      <c r="I17" s="4" t="e">
        <f>#REF!</f>
        <v>#REF!</v>
      </c>
      <c r="J17" s="4">
        <f t="shared" si="27"/>
        <v>0</v>
      </c>
      <c r="O17">
        <v>0</v>
      </c>
      <c r="P17">
        <f t="shared" si="28"/>
        <v>0</v>
      </c>
      <c r="Q17">
        <f t="shared" si="28"/>
        <v>0</v>
      </c>
      <c r="R17" s="2">
        <v>0</v>
      </c>
    </row>
    <row r="18" spans="1:24" x14ac:dyDescent="0.25">
      <c r="A18" s="4">
        <f t="shared" si="20"/>
        <v>0</v>
      </c>
      <c r="B18" s="4">
        <f t="shared" si="21"/>
        <v>0</v>
      </c>
      <c r="C18" s="4">
        <f t="shared" si="29"/>
        <v>0</v>
      </c>
      <c r="D18" s="4">
        <f t="shared" si="22"/>
        <v>0</v>
      </c>
      <c r="E18" s="5">
        <f t="shared" si="23"/>
        <v>0</v>
      </c>
      <c r="F18" s="9" t="e">
        <f t="shared" si="24"/>
        <v>#DIV/0!</v>
      </c>
      <c r="G18" s="9" t="e">
        <f t="shared" si="25"/>
        <v>#DIV/0!</v>
      </c>
      <c r="H18" s="9" t="e">
        <f t="shared" si="26"/>
        <v>#DIV/0!</v>
      </c>
      <c r="I18" s="4" t="e">
        <f>#REF!</f>
        <v>#REF!</v>
      </c>
      <c r="J18" s="4">
        <f t="shared" si="27"/>
        <v>0</v>
      </c>
      <c r="O18">
        <v>0</v>
      </c>
      <c r="P18">
        <f t="shared" si="28"/>
        <v>0</v>
      </c>
      <c r="Q18">
        <f t="shared" si="28"/>
        <v>0</v>
      </c>
      <c r="R18" s="2">
        <v>0</v>
      </c>
    </row>
    <row r="19" spans="1:24" x14ac:dyDescent="0.25">
      <c r="A19" s="4">
        <f t="shared" si="20"/>
        <v>0</v>
      </c>
      <c r="B19" s="4">
        <f t="shared" si="21"/>
        <v>0</v>
      </c>
      <c r="C19" s="4">
        <f t="shared" si="29"/>
        <v>0</v>
      </c>
      <c r="D19" s="4">
        <f t="shared" si="22"/>
        <v>0</v>
      </c>
      <c r="E19" s="5">
        <f t="shared" si="23"/>
        <v>0</v>
      </c>
      <c r="F19" s="9" t="e">
        <f t="shared" si="24"/>
        <v>#DIV/0!</v>
      </c>
      <c r="G19" s="9" t="e">
        <f t="shared" si="25"/>
        <v>#DIV/0!</v>
      </c>
      <c r="H19" s="9" t="e">
        <f t="shared" si="26"/>
        <v>#DIV/0!</v>
      </c>
      <c r="I19" s="4" t="e">
        <f>#REF!</f>
        <v>#REF!</v>
      </c>
      <c r="J19" s="4">
        <f t="shared" si="27"/>
        <v>0</v>
      </c>
      <c r="O19">
        <v>0</v>
      </c>
      <c r="P19">
        <f t="shared" si="28"/>
        <v>0</v>
      </c>
      <c r="Q19">
        <f t="shared" si="28"/>
        <v>0</v>
      </c>
      <c r="R19" s="2">
        <v>0</v>
      </c>
    </row>
    <row r="20" spans="1:24" ht="15.75" x14ac:dyDescent="0.25">
      <c r="U20" s="17" t="s">
        <v>13</v>
      </c>
      <c r="V20" s="18"/>
      <c r="W20" s="19">
        <v>32000</v>
      </c>
      <c r="X20" s="20" t="s">
        <v>42</v>
      </c>
    </row>
    <row r="21" spans="1:24" ht="38.25" customHeight="1" x14ac:dyDescent="0.25">
      <c r="S21" s="10"/>
      <c r="T21" s="10"/>
      <c r="U21" s="21" t="s">
        <v>14</v>
      </c>
      <c r="V21" s="18"/>
      <c r="W21" s="19">
        <v>3200</v>
      </c>
      <c r="X21" s="22"/>
    </row>
    <row r="22" spans="1:24" ht="15.75" x14ac:dyDescent="0.25">
      <c r="S22" s="10"/>
      <c r="T22" s="10"/>
      <c r="U22" s="17" t="s">
        <v>15</v>
      </c>
      <c r="V22" s="18"/>
      <c r="W22" s="19">
        <f>W20-W21</f>
        <v>28800</v>
      </c>
      <c r="X22" s="22"/>
    </row>
    <row r="23" spans="1:24" ht="15.75" x14ac:dyDescent="0.25">
      <c r="E23" t="s">
        <v>39</v>
      </c>
      <c r="F23" s="7">
        <v>2130</v>
      </c>
      <c r="G23" s="6"/>
      <c r="H23" s="6"/>
      <c r="S23" s="10"/>
      <c r="T23" s="10"/>
      <c r="U23" s="17" t="s">
        <v>16</v>
      </c>
      <c r="V23" s="18"/>
      <c r="W23" s="19">
        <f>W21</f>
        <v>3200</v>
      </c>
      <c r="X23" s="22"/>
    </row>
    <row r="24" spans="1:24" ht="15.75" x14ac:dyDescent="0.25">
      <c r="F24" s="7">
        <f>F23*1.1</f>
        <v>2343</v>
      </c>
      <c r="S24" s="10"/>
      <c r="T24" s="10"/>
      <c r="U24" s="17" t="s">
        <v>17</v>
      </c>
      <c r="V24" s="23"/>
      <c r="W24" s="24">
        <f>X24-X25</f>
        <v>0</v>
      </c>
      <c r="X24" s="25">
        <v>2023</v>
      </c>
    </row>
    <row r="25" spans="1:24" ht="15.75" x14ac:dyDescent="0.25">
      <c r="S25" s="10"/>
      <c r="T25" s="10"/>
      <c r="U25" s="17" t="s">
        <v>18</v>
      </c>
      <c r="V25" s="23"/>
      <c r="W25" s="24">
        <f>W26-W24</f>
        <v>60</v>
      </c>
      <c r="X25" s="24">
        <v>2023</v>
      </c>
    </row>
    <row r="26" spans="1:24" ht="15.75" x14ac:dyDescent="0.25">
      <c r="S26" s="10"/>
      <c r="T26" s="10"/>
      <c r="U26" s="17" t="s">
        <v>19</v>
      </c>
      <c r="V26" s="23"/>
      <c r="W26" s="24">
        <v>60</v>
      </c>
      <c r="X26" s="24"/>
    </row>
    <row r="27" spans="1:24" ht="39" customHeight="1" x14ac:dyDescent="0.25">
      <c r="P27" s="42" t="s">
        <v>38</v>
      </c>
      <c r="Q27" s="42"/>
      <c r="R27" s="42"/>
      <c r="S27" s="42"/>
      <c r="T27" s="43"/>
      <c r="U27" s="21" t="s">
        <v>20</v>
      </c>
      <c r="V27" s="23"/>
      <c r="W27" s="25">
        <f>90*W24/W26</f>
        <v>0</v>
      </c>
      <c r="X27" s="24"/>
    </row>
    <row r="28" spans="1:24" ht="15.75" x14ac:dyDescent="0.25">
      <c r="U28" s="17"/>
      <c r="V28" s="26"/>
      <c r="W28" s="27">
        <f>W27%</f>
        <v>0</v>
      </c>
      <c r="X28" s="27"/>
    </row>
    <row r="29" spans="1:24" ht="15.75" x14ac:dyDescent="0.25">
      <c r="P29" s="14" t="s">
        <v>31</v>
      </c>
      <c r="Q29" s="14" t="s">
        <v>32</v>
      </c>
      <c r="R29" s="14" t="s">
        <v>33</v>
      </c>
      <c r="S29" s="14" t="s">
        <v>34</v>
      </c>
      <c r="T29" s="12"/>
      <c r="U29" s="17" t="s">
        <v>21</v>
      </c>
      <c r="V29" s="18"/>
      <c r="W29" s="19">
        <f>W23*W28</f>
        <v>0</v>
      </c>
      <c r="X29" s="22"/>
    </row>
    <row r="30" spans="1:24" ht="15.75" x14ac:dyDescent="0.25">
      <c r="Q30">
        <f>N18</f>
        <v>0</v>
      </c>
      <c r="R30" s="15">
        <f>N16</f>
        <v>0</v>
      </c>
      <c r="S30" s="15">
        <f>R30*Q30</f>
        <v>0</v>
      </c>
      <c r="U30" s="17" t="s">
        <v>22</v>
      </c>
      <c r="V30" s="18"/>
      <c r="W30" s="19">
        <f>W23-W29</f>
        <v>3200</v>
      </c>
      <c r="X30" s="22"/>
    </row>
    <row r="31" spans="1:24" ht="15.75" x14ac:dyDescent="0.25">
      <c r="R31" s="6" t="s">
        <v>34</v>
      </c>
      <c r="S31" s="16">
        <f>SUM(S30:S30)</f>
        <v>0</v>
      </c>
      <c r="U31" s="17" t="s">
        <v>15</v>
      </c>
      <c r="V31" s="18"/>
      <c r="W31" s="19">
        <f>W22</f>
        <v>28800</v>
      </c>
      <c r="X31" s="22"/>
    </row>
    <row r="32" spans="1:24" ht="15.75" x14ac:dyDescent="0.25">
      <c r="R32" s="6" t="s">
        <v>25</v>
      </c>
      <c r="S32" s="16">
        <f>S31*90%</f>
        <v>0</v>
      </c>
      <c r="U32" s="23"/>
      <c r="V32" s="18"/>
      <c r="W32" s="19"/>
      <c r="X32" s="22"/>
    </row>
    <row r="33" spans="15:24" ht="15.75" x14ac:dyDescent="0.25">
      <c r="R33" s="6" t="s">
        <v>35</v>
      </c>
      <c r="S33" s="16">
        <f>S31*80%</f>
        <v>0</v>
      </c>
      <c r="U33" s="28" t="s">
        <v>23</v>
      </c>
      <c r="V33" s="29"/>
      <c r="W33" s="20">
        <f>W31+W30</f>
        <v>32000</v>
      </c>
      <c r="X33" s="22"/>
    </row>
    <row r="34" spans="15:24" ht="15.75" x14ac:dyDescent="0.25">
      <c r="S34" s="10"/>
      <c r="T34" s="10"/>
      <c r="U34" s="23"/>
      <c r="V34" s="23"/>
      <c r="W34" s="24"/>
      <c r="X34" s="24"/>
    </row>
    <row r="35" spans="15:24" ht="15.75" x14ac:dyDescent="0.25">
      <c r="S35" s="10"/>
      <c r="T35" s="10"/>
      <c r="U35" s="28" t="s">
        <v>40</v>
      </c>
      <c r="V35" s="30"/>
      <c r="W35" s="25">
        <v>2130</v>
      </c>
      <c r="X35" s="24"/>
    </row>
    <row r="36" spans="15:24" ht="15.75" x14ac:dyDescent="0.25">
      <c r="P36" s="13" t="s">
        <v>30</v>
      </c>
      <c r="S36" s="10"/>
      <c r="T36" s="11"/>
      <c r="U36" s="17" t="s">
        <v>24</v>
      </c>
      <c r="V36" s="31"/>
      <c r="W36" s="32">
        <f>W33*W35+X37</f>
        <v>68160000</v>
      </c>
      <c r="X36" s="33"/>
    </row>
    <row r="37" spans="15:24" ht="15.75" x14ac:dyDescent="0.25">
      <c r="S37" s="11"/>
      <c r="T37" s="10"/>
      <c r="U37" s="17" t="s">
        <v>25</v>
      </c>
      <c r="V37" s="23"/>
      <c r="W37" s="34">
        <f>W36*0.9</f>
        <v>61344000</v>
      </c>
      <c r="X37" s="35"/>
    </row>
    <row r="38" spans="15:24" ht="15.75" x14ac:dyDescent="0.25">
      <c r="S38" s="10"/>
      <c r="T38" s="10"/>
      <c r="U38" s="17" t="s">
        <v>26</v>
      </c>
      <c r="V38" s="23"/>
      <c r="W38" s="34">
        <f>W36*0.8</f>
        <v>54528000</v>
      </c>
      <c r="X38" s="34"/>
    </row>
    <row r="39" spans="15:24" ht="15.75" x14ac:dyDescent="0.25">
      <c r="O39" s="10"/>
      <c r="P39" s="10"/>
      <c r="Q39" s="10"/>
      <c r="R39" s="10"/>
      <c r="S39" s="10"/>
      <c r="T39" s="10"/>
      <c r="U39" s="17"/>
      <c r="V39" s="23"/>
      <c r="W39" s="36"/>
      <c r="X39" s="24"/>
    </row>
    <row r="40" spans="15:24" ht="15.75" x14ac:dyDescent="0.25">
      <c r="U40" s="37" t="s">
        <v>27</v>
      </c>
      <c r="V40" s="38"/>
      <c r="W40" s="39">
        <f>W21*W35</f>
        <v>6816000</v>
      </c>
      <c r="X40" s="39"/>
    </row>
    <row r="41" spans="15:24" ht="15.75" x14ac:dyDescent="0.25">
      <c r="U41" s="17" t="s">
        <v>28</v>
      </c>
      <c r="V41" s="23"/>
      <c r="W41" s="36"/>
      <c r="X41" s="36"/>
    </row>
    <row r="42" spans="15:24" ht="15.75" x14ac:dyDescent="0.25">
      <c r="U42" s="40" t="s">
        <v>29</v>
      </c>
      <c r="V42" s="36"/>
      <c r="W42" s="34">
        <f>W36*0.025/12</f>
        <v>142000</v>
      </c>
      <c r="X42" s="34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N37" sqref="N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P23"/>
  <sheetViews>
    <sheetView workbookViewId="0">
      <selection activeCell="N11" sqref="N11"/>
    </sheetView>
  </sheetViews>
  <sheetFormatPr defaultRowHeight="15" x14ac:dyDescent="0.25"/>
  <sheetData>
    <row r="23" spans="16:16" x14ac:dyDescent="0.25">
      <c r="P23" s="6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A7"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C33" sqref="C3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2024-01-03T07:11:15Z</dcterms:modified>
</cp:coreProperties>
</file>