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C:\Users\DESK-118\Desktop\Vaishali\Arpit Rajendra Patil\"/>
    </mc:Choice>
  </mc:AlternateContent>
  <xr:revisionPtr revIDLastSave="0" documentId="13_ncr:1_{6B23D9CD-440C-4A3B-99D2-E17ACF27CF2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J22" i="4" l="1"/>
  <c r="Q25" i="4"/>
  <c r="Q24" i="4"/>
  <c r="Q22" i="4"/>
  <c r="P23" i="4"/>
  <c r="P24" i="4"/>
  <c r="Q2" i="4" l="1"/>
  <c r="T2" i="4"/>
  <c r="H23" i="4"/>
  <c r="E25" i="4" s="1"/>
  <c r="H29" i="4"/>
  <c r="H21" i="4"/>
  <c r="I20" i="4"/>
  <c r="I19" i="4"/>
  <c r="I18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Q5" i="4" s="1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<sst xmlns="http://schemas.openxmlformats.org/spreadsheetml/2006/main" count="32" uniqueCount="29">
  <si>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</si>
  <si>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</si>
  <si>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</si>
  <si>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</si>
  <si>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</si>
  <si>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</si>
  <si>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</si>
  <si>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</si>
  <si>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</si>
  <si>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</si>
  <si>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</si>
  <si>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</si>
  <si>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</si>
  <si>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f. no. 502, 5th floor,omshree chsl, vadmukhwadi, pune</t>
  </si>
  <si>
    <t>ca</t>
  </si>
  <si>
    <t>bal</t>
  </si>
  <si>
    <t>terr</t>
  </si>
  <si>
    <t>agreement  - 2.11.19</t>
  </si>
  <si>
    <t>av</t>
  </si>
  <si>
    <t>red</t>
  </si>
  <si>
    <t>sd</t>
  </si>
  <si>
    <t>bv</t>
  </si>
  <si>
    <t>rate</t>
  </si>
  <si>
    <t>fmv</t>
  </si>
  <si>
    <t>mca</t>
  </si>
  <si>
    <t>terrace</t>
  </si>
  <si>
    <t>RERA ca</t>
  </si>
  <si>
    <t>oc - 2021</t>
  </si>
  <si>
    <t>car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</si>
</sst>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607314</xdr:colOff>
      <xdr:row>56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AB695B-F550-4DEE-88CC-453B11CF6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18</xdr:col>
      <xdr:colOff>182447</xdr:colOff>
      <xdr:row>52</xdr:row>
      <xdr:rowOff>182223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D03578-4E4B-40F5-B154-12B22EC26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0545647" cy="8945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230078</xdr:colOff>
      <xdr:row>46</xdr:row>
      <xdr:rowOff>48828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BCF9D8-E541-45AA-932B-CBCDDC1E8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593278" cy="8621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D16" sqref="D1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611.07227999999986</v>
      </c>
      <c r="C2" s="4">
        <f>B2*1.2</f>
        <v>733.28673599999979</v>
      </c>
      <c r="D2" s="4">
        <f t="shared" ref="D2:D13" si="2">C2*1.2</f>
        <v>879.94408319999968</v>
      </c>
      <c r="E2" s="5">
        <f t="shared" ref="E2:E13" si="3">R2</f>
        <v>3310000</v>
      </c>
      <c r="F2" s="15">
        <f t="shared" ref="F2:F13" si="4">ROUND((E2/B2),0)</f>
        <v>5417</v>
      </c>
      <c r="G2" s="10">
        <f t="shared" ref="G2:G13" si="5">ROUND((E2/C2),0)</f>
        <v>4514</v>
      </c>
      <c r="H2" s="10">
        <f t="shared" ref="H2:H13" si="6">ROUND((E2/D2),0)</f>
        <v>3762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f>T2*10.764</f>
        <v>611.07227999999986</v>
      </c>
      <c r="R2" s="2">
        <v>3310000</v>
      </c>
      <c r="S2" s="8"/>
      <c r="T2" s="8">
        <f>40.58+9.14+7.05</f>
        <v>56.769999999999996</v>
      </c>
    </row>
    <row r="3" spans="1:20" x14ac:dyDescent="0.25">
      <c r="A3" s="4">
        <f t="shared" si="0"/>
        <v>0</v>
      </c>
      <c r="B3" s="4">
        <f t="shared" si="1"/>
        <v>437</v>
      </c>
      <c r="C3" s="4">
        <f t="shared" ref="C3:C15" si="9">B3*1.2</f>
        <v>524.4</v>
      </c>
      <c r="D3" s="4">
        <f t="shared" si="2"/>
        <v>629.28</v>
      </c>
      <c r="E3" s="5">
        <f t="shared" si="3"/>
        <v>3550000</v>
      </c>
      <c r="F3" s="15">
        <f t="shared" si="4"/>
        <v>8124</v>
      </c>
      <c r="G3" s="10">
        <f t="shared" si="5"/>
        <v>6770</v>
      </c>
      <c r="H3" s="10">
        <f t="shared" si="6"/>
        <v>5641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437</v>
      </c>
      <c r="R3" s="2">
        <v>3550000</v>
      </c>
      <c r="S3" s="8"/>
      <c r="T3" s="8"/>
    </row>
    <row r="4" spans="1:20" x14ac:dyDescent="0.25">
      <c r="A4" s="4">
        <f t="shared" si="0"/>
        <v>0</v>
      </c>
      <c r="B4" s="4">
        <f t="shared" si="1"/>
        <v>492</v>
      </c>
      <c r="C4" s="4">
        <f t="shared" si="9"/>
        <v>590.4</v>
      </c>
      <c r="D4" s="4">
        <f t="shared" si="2"/>
        <v>708.4799999999999</v>
      </c>
      <c r="E4" s="5">
        <f t="shared" si="3"/>
        <v>4000000</v>
      </c>
      <c r="F4" s="15">
        <f t="shared" si="4"/>
        <v>8130</v>
      </c>
      <c r="G4" s="10">
        <f t="shared" si="5"/>
        <v>6775</v>
      </c>
      <c r="H4" s="10">
        <f t="shared" si="6"/>
        <v>5646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492</v>
      </c>
      <c r="R4" s="2">
        <v>4000000</v>
      </c>
      <c r="S4" s="8"/>
      <c r="T4" s="8"/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15" t="e">
        <f t="shared" si="4"/>
        <v>#DIV/0!</v>
      </c>
      <c r="G5" s="15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ref="Q5:Q12" si="10">P5/1.2</f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5:24" x14ac:dyDescent="0.25">
      <c r="G17" t="s">
        <v>13</v>
      </c>
    </row>
    <row r="18" spans="5:24" x14ac:dyDescent="0.25">
      <c r="G18" t="s">
        <v>26</v>
      </c>
      <c r="H18">
        <v>264</v>
      </c>
      <c r="I18">
        <f>24.51*10.764</f>
        <v>263.82564000000002</v>
      </c>
    </row>
    <row r="19" spans="5:24" x14ac:dyDescent="0.25">
      <c r="G19" t="s">
        <v>15</v>
      </c>
      <c r="H19">
        <v>97</v>
      </c>
      <c r="I19">
        <f>9*10.764</f>
        <v>96.875999999999991</v>
      </c>
    </row>
    <row r="20" spans="5:24" x14ac:dyDescent="0.25">
      <c r="G20" t="s">
        <v>16</v>
      </c>
      <c r="H20">
        <v>40</v>
      </c>
      <c r="I20">
        <f>3.72*10.764</f>
        <v>40.042079999999999</v>
      </c>
    </row>
    <row r="21" spans="5:24" x14ac:dyDescent="0.25">
      <c r="H21">
        <f>H20+H19+H18</f>
        <v>401</v>
      </c>
    </row>
    <row r="22" spans="5:24" x14ac:dyDescent="0.25">
      <c r="G22" s="6" t="s">
        <v>22</v>
      </c>
      <c r="H22" s="6">
        <v>6500</v>
      </c>
      <c r="J22">
        <f>H21/P22</f>
        <v>1.0986301369863014</v>
      </c>
      <c r="O22" t="s">
        <v>24</v>
      </c>
      <c r="P22">
        <v>365</v>
      </c>
      <c r="Q22">
        <f>P22*1.3</f>
        <v>474.5</v>
      </c>
    </row>
    <row r="23" spans="5:24" x14ac:dyDescent="0.25">
      <c r="E23" t="s">
        <v>28</v>
      </c>
      <c r="G23" t="s">
        <v>23</v>
      </c>
      <c r="H23">
        <f>H22*H21</f>
        <v>2606500</v>
      </c>
      <c r="O23" t="s">
        <v>14</v>
      </c>
      <c r="P23">
        <f>P22-P24</f>
        <v>322.80511999999999</v>
      </c>
      <c r="Q23">
        <v>5500</v>
      </c>
    </row>
    <row r="24" spans="5:24" x14ac:dyDescent="0.25">
      <c r="E24">
        <v>300000</v>
      </c>
      <c r="O24" t="s">
        <v>25</v>
      </c>
      <c r="P24" s="11">
        <f>3.92*10.764</f>
        <v>42.194879999999998</v>
      </c>
      <c r="Q24" s="11">
        <f>Q23*Q22</f>
        <v>2609750</v>
      </c>
      <c r="R24" s="13"/>
      <c r="T24" s="11"/>
      <c r="U24" s="11"/>
      <c r="V24" s="11"/>
      <c r="W24" s="11"/>
      <c r="X24" s="11"/>
    </row>
    <row r="25" spans="5:24" x14ac:dyDescent="0.25">
      <c r="E25">
        <f>E24+H23</f>
        <v>2906500</v>
      </c>
      <c r="G25" t="s">
        <v>17</v>
      </c>
      <c r="I25" t="s">
        <v>27</v>
      </c>
      <c r="P25" s="11"/>
      <c r="Q25" s="14">
        <f>Q24/H21</f>
        <v>6508.1047381546132</v>
      </c>
      <c r="R25" s="14"/>
      <c r="T25" s="14"/>
      <c r="U25" s="14"/>
      <c r="V25" s="11"/>
      <c r="W25" s="11"/>
      <c r="X25" s="11"/>
    </row>
    <row r="26" spans="5:24" x14ac:dyDescent="0.25">
      <c r="G26" t="s">
        <v>18</v>
      </c>
      <c r="H26">
        <v>2132000</v>
      </c>
      <c r="P26" s="11"/>
      <c r="Q26" s="11"/>
      <c r="R26" s="11"/>
      <c r="T26" s="11"/>
      <c r="U26" s="11"/>
      <c r="V26" s="11"/>
      <c r="W26" s="11"/>
      <c r="X26" s="11"/>
    </row>
    <row r="27" spans="5:24" x14ac:dyDescent="0.25">
      <c r="G27" t="s">
        <v>19</v>
      </c>
      <c r="H27">
        <v>149300</v>
      </c>
      <c r="P27" s="11"/>
      <c r="Q27" s="11"/>
      <c r="R27" s="11"/>
      <c r="T27" s="11"/>
      <c r="U27" s="11"/>
      <c r="V27" s="11"/>
      <c r="W27" s="11"/>
      <c r="X27" s="11"/>
    </row>
    <row r="28" spans="5:24" x14ac:dyDescent="0.25">
      <c r="G28" t="s">
        <v>20</v>
      </c>
      <c r="H28">
        <v>21350</v>
      </c>
      <c r="P28" s="11"/>
      <c r="Q28" s="11"/>
      <c r="R28" s="12"/>
      <c r="T28" s="12"/>
      <c r="U28" s="12"/>
      <c r="V28" s="11"/>
      <c r="W28" s="11"/>
      <c r="X28" s="11"/>
    </row>
    <row r="29" spans="5:24" x14ac:dyDescent="0.25">
      <c r="G29" t="s">
        <v>21</v>
      </c>
      <c r="H29">
        <f>SUM(H26:H28)</f>
        <v>2302650</v>
      </c>
      <c r="P29" s="11"/>
      <c r="Q29" s="11"/>
      <c r="R29" s="11"/>
      <c r="T29" s="11"/>
      <c r="U29" s="11"/>
      <c r="V29" s="11"/>
      <c r="W29" s="11"/>
      <c r="X29" s="11"/>
    </row>
    <row r="30" spans="5:24" x14ac:dyDescent="0.25">
      <c r="P30" s="11"/>
      <c r="Q30" s="11"/>
      <c r="R30" s="11"/>
      <c r="T30" s="11"/>
      <c r="U30" s="11"/>
      <c r="V30" s="11"/>
      <c r="W30" s="11"/>
      <c r="X30" s="11"/>
    </row>
    <row r="31" spans="5:24" x14ac:dyDescent="0.25">
      <c r="P31" s="11"/>
      <c r="Q31" s="11"/>
      <c r="R31" s="11"/>
      <c r="T31" s="11"/>
      <c r="U31" s="11"/>
      <c r="V31" s="11"/>
      <c r="W31" s="11"/>
      <c r="X31" s="11"/>
    </row>
    <row r="32" spans="5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topLeftCell="A7"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DESK-118</cp:lastModifiedBy>
  <cp:lastPrinted>2019-11-05T06:14:02Z</cp:lastPrinted>
  <dcterms:created xsi:type="dcterms:W3CDTF">2018-02-17T10:36:41Z</dcterms:created>
  <dcterms:modified xsi:type="dcterms:W3CDTF">2024-01-12T05:54:10Z</dcterms:modified>
</cp:coreProperties>
</file>