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4\Jan\Jayashree Pagare\"/>
    </mc:Choice>
  </mc:AlternateContent>
  <xr:revisionPtr revIDLastSave="0" documentId="13_ncr:1_{F8AFD5BC-8C28-4A19-8793-E5D8996CA8B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7" r:id="rId2"/>
    <sheet name="Sheet1" sheetId="13" r:id="rId3"/>
    <sheet name="Sheet4" sheetId="16" r:id="rId4"/>
    <sheet name="Sheet5" sheetId="17" r:id="rId5"/>
    <sheet name="Sheet6" sheetId="18" r:id="rId6"/>
    <sheet name="Sheet7" sheetId="19" r:id="rId7"/>
    <sheet name="Sheet8" sheetId="20" r:id="rId8"/>
    <sheet name="Sheet9" sheetId="21" r:id="rId9"/>
    <sheet name="Sheet10" sheetId="22" r:id="rId10"/>
    <sheet name="Sheet11" sheetId="23" r:id="rId11"/>
    <sheet name="Sheet12" sheetId="24" r:id="rId12"/>
    <sheet name="Sheet2" sheetId="25" r:id="rId13"/>
    <sheet name="Sheet3" sheetId="26" r:id="rId14"/>
    <sheet name="Sheet14" sheetId="28" r:id="rId15"/>
    <sheet name="Sheet15" sheetId="29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7" i="4" l="1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H13" i="4" l="1"/>
  <c r="H14" i="4"/>
  <c r="H15" i="4"/>
  <c r="H16" i="4"/>
  <c r="F13" i="4"/>
  <c r="F14" i="4"/>
  <c r="F15" i="4"/>
  <c r="F16" i="4"/>
  <c r="F17" i="4"/>
  <c r="G13" i="4"/>
  <c r="G14" i="4"/>
  <c r="G15" i="4"/>
  <c r="G16" i="4"/>
  <c r="G17" i="4"/>
  <c r="V33" i="4"/>
  <c r="P7" i="4"/>
  <c r="P6" i="4"/>
  <c r="P5" i="4"/>
  <c r="P4" i="4"/>
  <c r="P3" i="4"/>
  <c r="P11" i="4"/>
  <c r="Q11" i="4" s="1"/>
  <c r="P10" i="4"/>
  <c r="P9" i="4"/>
  <c r="Q9" i="4" s="1"/>
  <c r="Q8" i="4"/>
  <c r="B11" i="4" l="1"/>
  <c r="C11" i="4" s="1"/>
  <c r="D11" i="4" s="1"/>
  <c r="J11" i="4"/>
  <c r="I11" i="4"/>
  <c r="E11" i="4"/>
  <c r="G11" i="4" s="1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F10" i="4" l="1"/>
  <c r="H11" i="4"/>
  <c r="D8" i="4"/>
  <c r="H8" i="4" s="1"/>
  <c r="G8" i="4"/>
  <c r="F8" i="4"/>
  <c r="G9" i="4"/>
  <c r="D9" i="4"/>
  <c r="H9" i="4" s="1"/>
  <c r="F9" i="4"/>
  <c r="D10" i="4"/>
  <c r="H10" i="4" s="1"/>
  <c r="G10" i="4"/>
  <c r="F11" i="4"/>
  <c r="V36" i="4" l="1"/>
  <c r="P12" i="4" l="1"/>
  <c r="Q12" i="4" s="1"/>
  <c r="B12" i="4" s="1"/>
  <c r="C12" i="4" s="1"/>
  <c r="D12" i="4" s="1"/>
  <c r="J12" i="4"/>
  <c r="I12" i="4"/>
  <c r="E12" i="4"/>
  <c r="A12" i="4"/>
  <c r="B7" i="4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H12" i="4" l="1"/>
  <c r="H7" i="4"/>
  <c r="H5" i="4"/>
  <c r="H6" i="4"/>
  <c r="F6" i="4"/>
  <c r="F7" i="4"/>
  <c r="F12" i="4"/>
  <c r="F5" i="4"/>
  <c r="G5" i="4"/>
  <c r="G6" i="4"/>
  <c r="G12" i="4"/>
  <c r="G7" i="4"/>
  <c r="B3" i="4"/>
  <c r="C3" i="4" s="1"/>
  <c r="D3" i="4" s="1"/>
  <c r="J3" i="4"/>
  <c r="I3" i="4"/>
  <c r="E3" i="4"/>
  <c r="A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B4" i="4"/>
  <c r="C4" i="4" s="1"/>
  <c r="J4" i="4"/>
  <c r="I4" i="4"/>
  <c r="E4" i="4"/>
  <c r="A4" i="4"/>
  <c r="H27" i="4" l="1"/>
  <c r="H21" i="4"/>
  <c r="F4" i="4"/>
  <c r="H22" i="4"/>
  <c r="H26" i="4"/>
  <c r="H3" i="4"/>
  <c r="F3" i="4"/>
  <c r="G3" i="4"/>
  <c r="H19" i="4"/>
  <c r="H20" i="4"/>
  <c r="H24" i="4"/>
  <c r="H28" i="4"/>
  <c r="H25" i="4"/>
  <c r="D23" i="4"/>
  <c r="H23" i="4" s="1"/>
  <c r="G23" i="4"/>
  <c r="F19" i="4"/>
  <c r="F20" i="4"/>
  <c r="F21" i="4"/>
  <c r="F22" i="4"/>
  <c r="F23" i="4"/>
  <c r="F24" i="4"/>
  <c r="F25" i="4"/>
  <c r="F26" i="4"/>
  <c r="F27" i="4"/>
  <c r="F28" i="4"/>
  <c r="G20" i="4"/>
  <c r="G22" i="4"/>
  <c r="G24" i="4"/>
  <c r="G25" i="4"/>
  <c r="G26" i="4"/>
  <c r="G27" i="4"/>
  <c r="G28" i="4"/>
  <c r="G19" i="4"/>
  <c r="G21" i="4"/>
  <c r="D4" i="4"/>
  <c r="H4" i="4" s="1"/>
  <c r="G4" i="4"/>
  <c r="V50" i="4"/>
  <c r="V37" i="4"/>
  <c r="V32" i="4"/>
  <c r="V31" i="4"/>
  <c r="V40" i="4" s="1"/>
  <c r="V34" i="4" l="1"/>
  <c r="V38" i="4"/>
  <c r="V39" i="4" s="1"/>
  <c r="V42" i="4" l="1"/>
  <c r="V45" i="4" l="1"/>
  <c r="V47" i="4" l="1"/>
  <c r="V48" i="4" s="1"/>
  <c r="V52" i="4"/>
  <c r="V49" i="4" l="1"/>
</calcChain>
</file>

<file path=xl/sharedStrings.xml><?xml version="1.0" encoding="utf-8"?>
<sst xmlns="http://schemas.openxmlformats.org/spreadsheetml/2006/main" count="45" uniqueCount="42">
  <si>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</si>
  <si>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</si>
  <si>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</si>
  <si>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</si>
  <si>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</si>
  <si>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</si>
  <si>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</si>
  <si>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</si>
  <si>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</si>
  <si>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</si>
  <si>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</si>
  <si>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</si>
  <si>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</si>
  <si>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</si>
  <si>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</si>
  <si>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</si>
  <si>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</si>
  <si>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</si>
  <si>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</si>
  <si>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</si>
  <si>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</si>
  <si>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</si>
  <si>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</si>
  <si>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</si>
  <si>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</si>
  <si>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</si>
  <si>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</si>
  <si>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</si>
  <si>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</si>
  <si>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</si>
  <si>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</si>
  <si>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rate on C.A</t>
  </si>
  <si>
    <t xml:space="preserve">Carpet Area </t>
  </si>
  <si>
    <t>TOTAL FMV</t>
  </si>
  <si>
    <t>sq.ft</t>
  </si>
  <si>
    <t>Fair Market Value</t>
  </si>
  <si>
    <t xml:space="preserve">Index II </t>
  </si>
  <si>
    <t>16.12.2020</t>
  </si>
  <si>
    <t>Flat No. 901, 9th floor, Building No. I20, Wing - A, ‘Twinkle Towers’, Highland Residency, Dhokali, Thane (W) - 400 607</t>
  </si>
  <si>
    <t>S. No. 81,84,85,87, 89 Villge Balkum</t>
  </si>
  <si>
    <t xml:space="preserve">as per O.C  </t>
  </si>
  <si>
    <t xml:space="preserve">One Car parking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</si>
</sst>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8" fillId="0" borderId="0" xfId="1" applyFont="1" applyFill="1" applyBorder="1"/>
    <xf numFmtId="0" fontId="9" fillId="0" borderId="0" xfId="0" applyFont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7" fillId="0" borderId="8" xfId="0" applyFont="1" applyBorder="1"/>
    <xf numFmtId="0" fontId="7" fillId="0" borderId="0" xfId="0" applyFont="1"/>
    <xf numFmtId="0" fontId="8" fillId="0" borderId="0" xfId="0" applyFont="1"/>
    <xf numFmtId="9" fontId="7" fillId="0" borderId="0" xfId="0" applyNumberFormat="1" applyFont="1"/>
    <xf numFmtId="10" fontId="8" fillId="0" borderId="0" xfId="0" applyNumberFormat="1" applyFont="1"/>
    <xf numFmtId="43" fontId="8" fillId="0" borderId="0" xfId="0" applyNumberFormat="1" applyFont="1"/>
    <xf numFmtId="0" fontId="11" fillId="0" borderId="0" xfId="0" applyFont="1"/>
    <xf numFmtId="43" fontId="11" fillId="0" borderId="0" xfId="0" applyNumberFormat="1" applyFont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485774</xdr:colOff>
      <xdr:row>29</xdr:row>
      <xdr:rowOff>332729</xdr:rowOff>
    </xdr:from>
    <xdr:to>
      <xdr:col>17</xdr:col>
      <xdr:colOff>78732</xdr:colOff>
      <xdr:row>51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386F7B-785A-4CC6-825E-1E64A16FE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4" y="7266929"/>
          <a:ext cx="9260833" cy="46774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552914</xdr:colOff>
      <xdr:row>28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AB59CE-7BFC-4C48-B334-9B19D9E09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916114" cy="5181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526416</xdr:colOff>
      <xdr:row>39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31296-5778-4E24-A19F-E67B976B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04816" cy="7344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488310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C5437-2D1E-45A0-8028-3328FB2B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66710" cy="73352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58775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E63F5-6C85-4FFF-882D-FCFE2992D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1175" cy="8830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64E4B8-B6C9-45A2-A85D-4480F1418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839269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39807</xdr:colOff>
      <xdr:row>42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C434BC-4DB6-4A8C-BBBF-FD3027C7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231807" cy="78973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23</xdr:col>
      <xdr:colOff>85725</xdr:colOff>
      <xdr:row>38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5F6B91-6263-B69B-B549-B29437645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81000"/>
          <a:ext cx="12887325" cy="687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39807</xdr:colOff>
      <xdr:row>41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A7A6A4-0C8C-4A36-82EB-C65DAA790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31807" cy="7897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314401</xdr:colOff>
      <xdr:row>45</xdr:row>
      <xdr:rowOff>70992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8C3C0C-4C25-4ED1-AA18-ECACF943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926964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154378</xdr:colOff>
      <xdr:row>45</xdr:row>
      <xdr:rowOff>20176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2410B7-0AD7-4072-8338-7CDDE34E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75178" cy="8068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544532</xdr:colOff>
      <xdr:row>40</xdr:row>
      <xdr:rowOff>172511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ED242F-673E-4A72-B04D-507269CB9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17332" cy="7602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24</xdr:col>
      <xdr:colOff>268354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00C70D-C88A-4912-A7C5-347642E0D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1850754" cy="73257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249642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3E803-D87C-4221-B308-EFD347A4A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270442" cy="8173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183042</xdr:colOff>
      <xdr:row>44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77BE2-A771-49F1-8434-3954158C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13442" cy="8202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18</xdr:col>
      <xdr:colOff>29264</xdr:colOff>
      <xdr:row>27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0154B9-C4C8-44C2-81B2-6A9FE9A1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499"/>
          <a:ext cx="10392464" cy="5114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5"/>
  <sheetViews>
    <sheetView tabSelected="1" topLeftCell="A22" zoomScaleNormal="100" workbookViewId="0">
      <selection activeCell="V47" sqref="V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2.85546875" customWidth="1"/>
    <col min="18" max="18" width="16" customWidth="1"/>
    <col min="19" max="19" width="5.28515625" customWidth="1"/>
    <col min="20" max="20" width="23.85546875" customWidth="1"/>
    <col min="22" max="22" width="19" customWidth="1"/>
    <col min="23" max="23" width="13.5703125" customWidth="1"/>
    <col min="24" max="24" width="16.28515625" customWidth="1"/>
    <col min="25" max="25" width="1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s="1" customFormat="1" ht="36" customHeight="1" x14ac:dyDescent="0.25">
      <c r="A2" s="50" t="s">
        <v>29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43"/>
    </row>
    <row r="3" spans="1:19" x14ac:dyDescent="0.25">
      <c r="A3" s="4">
        <f t="shared" ref="A3" si="0">N3</f>
        <v>0</v>
      </c>
      <c r="B3" s="4">
        <f t="shared" ref="B3" si="1">Q3</f>
        <v>680</v>
      </c>
      <c r="C3" s="4">
        <f t="shared" ref="C3" si="2">B3*1.2</f>
        <v>816</v>
      </c>
      <c r="D3" s="4">
        <f t="shared" ref="D3" si="3">C3*1.2</f>
        <v>979.19999999999993</v>
      </c>
      <c r="E3" s="5">
        <f t="shared" ref="E3" si="4">R3</f>
        <v>11200000</v>
      </c>
      <c r="F3" s="4">
        <f t="shared" ref="F3" si="5">ROUND((E3/B3),0)</f>
        <v>16471</v>
      </c>
      <c r="G3" s="4">
        <f t="shared" ref="G3" si="6">ROUND((E3/C3),0)</f>
        <v>13725</v>
      </c>
      <c r="H3" s="4">
        <f t="shared" ref="H3" si="7">ROUND((E3/D3),0)</f>
        <v>11438</v>
      </c>
      <c r="I3" s="4" t="e">
        <f>#REF!</f>
        <v>#REF!</v>
      </c>
      <c r="J3" s="4" t="e">
        <f>#REF!</f>
        <v>#REF!</v>
      </c>
      <c r="O3">
        <v>0</v>
      </c>
      <c r="P3">
        <f t="shared" ref="P3:P7" si="8">O3/1.2</f>
        <v>0</v>
      </c>
      <c r="Q3">
        <v>680</v>
      </c>
      <c r="R3" s="2">
        <v>11200000</v>
      </c>
      <c r="S3" s="2"/>
    </row>
    <row r="4" spans="1:19" x14ac:dyDescent="0.25">
      <c r="A4" s="4">
        <f t="shared" ref="A4" si="9">N4</f>
        <v>0</v>
      </c>
      <c r="B4" s="4">
        <f t="shared" ref="B4" si="10">Q4</f>
        <v>686</v>
      </c>
      <c r="C4" s="4">
        <f t="shared" ref="C4" si="11">B4*1.2</f>
        <v>823.19999999999993</v>
      </c>
      <c r="D4" s="4">
        <f t="shared" ref="D4" si="12">C4*1.2</f>
        <v>987.83999999999992</v>
      </c>
      <c r="E4" s="5">
        <f t="shared" ref="E4" si="13">R4</f>
        <v>10500000</v>
      </c>
      <c r="F4" s="4">
        <f t="shared" ref="F4" si="14">ROUND((E4/B4),0)</f>
        <v>15306</v>
      </c>
      <c r="G4" s="4">
        <f t="shared" ref="G4" si="15">ROUND((E4/C4),0)</f>
        <v>12755</v>
      </c>
      <c r="H4" s="4">
        <f t="shared" ref="H4" si="16">ROUND((E4/D4),0)</f>
        <v>10629</v>
      </c>
      <c r="I4" s="4" t="e">
        <f>#REF!</f>
        <v>#REF!</v>
      </c>
      <c r="J4" s="4" t="e">
        <f>#REF!</f>
        <v>#REF!</v>
      </c>
      <c r="O4">
        <v>0</v>
      </c>
      <c r="P4">
        <f t="shared" si="8"/>
        <v>0</v>
      </c>
      <c r="Q4">
        <v>686</v>
      </c>
      <c r="R4" s="2">
        <v>10500000</v>
      </c>
      <c r="S4" s="2"/>
    </row>
    <row r="5" spans="1:19" x14ac:dyDescent="0.25">
      <c r="A5" s="4">
        <f t="shared" ref="A5:A12" si="17">N5</f>
        <v>0</v>
      </c>
      <c r="B5" s="4">
        <f t="shared" ref="B5:B12" si="18">Q5</f>
        <v>680</v>
      </c>
      <c r="C5" s="4">
        <f t="shared" ref="C5:C12" si="19">B5*1.2</f>
        <v>816</v>
      </c>
      <c r="D5" s="4">
        <f t="shared" ref="D5:D12" si="20">C5*1.2</f>
        <v>979.19999999999993</v>
      </c>
      <c r="E5" s="5">
        <f t="shared" ref="E5:E12" si="21">R5</f>
        <v>11200000</v>
      </c>
      <c r="F5" s="4">
        <f t="shared" ref="F5:F12" si="22">ROUND((E5/B5),0)</f>
        <v>16471</v>
      </c>
      <c r="G5" s="4">
        <f t="shared" ref="G5:G12" si="23">ROUND((E5/C5),0)</f>
        <v>13725</v>
      </c>
      <c r="H5" s="4">
        <f t="shared" ref="H5:H12" si="24">ROUND((E5/D5),0)</f>
        <v>11438</v>
      </c>
      <c r="I5" s="4" t="e">
        <f>#REF!</f>
        <v>#REF!</v>
      </c>
      <c r="J5" s="4" t="e">
        <f>#REF!</f>
        <v>#REF!</v>
      </c>
      <c r="O5">
        <v>0</v>
      </c>
      <c r="P5">
        <f t="shared" si="8"/>
        <v>0</v>
      </c>
      <c r="Q5">
        <v>680</v>
      </c>
      <c r="R5" s="2">
        <v>11200000</v>
      </c>
      <c r="S5" s="2"/>
    </row>
    <row r="6" spans="1:19" x14ac:dyDescent="0.25">
      <c r="A6" s="4">
        <f t="shared" si="17"/>
        <v>0</v>
      </c>
      <c r="B6" s="4">
        <f t="shared" si="18"/>
        <v>760</v>
      </c>
      <c r="C6" s="4">
        <f t="shared" si="19"/>
        <v>912</v>
      </c>
      <c r="D6" s="4">
        <f t="shared" si="20"/>
        <v>1094.3999999999999</v>
      </c>
      <c r="E6" s="5">
        <f t="shared" si="21"/>
        <v>11200000</v>
      </c>
      <c r="F6" s="4">
        <f t="shared" si="22"/>
        <v>14737</v>
      </c>
      <c r="G6" s="4">
        <f t="shared" si="23"/>
        <v>12281</v>
      </c>
      <c r="H6" s="4">
        <f t="shared" si="24"/>
        <v>10234</v>
      </c>
      <c r="I6" s="4" t="e">
        <f>#REF!</f>
        <v>#REF!</v>
      </c>
      <c r="J6" s="4" t="e">
        <f>#REF!</f>
        <v>#REF!</v>
      </c>
      <c r="O6">
        <v>0</v>
      </c>
      <c r="P6">
        <f t="shared" si="8"/>
        <v>0</v>
      </c>
      <c r="Q6">
        <v>760</v>
      </c>
      <c r="R6" s="2">
        <v>11200000</v>
      </c>
      <c r="S6" s="2"/>
    </row>
    <row r="7" spans="1:19" x14ac:dyDescent="0.25">
      <c r="A7" s="4">
        <f t="shared" si="17"/>
        <v>0</v>
      </c>
      <c r="B7" s="4">
        <f t="shared" si="18"/>
        <v>680</v>
      </c>
      <c r="C7" s="4">
        <f t="shared" si="19"/>
        <v>816</v>
      </c>
      <c r="D7" s="4">
        <f t="shared" si="20"/>
        <v>979.19999999999993</v>
      </c>
      <c r="E7" s="5">
        <f t="shared" si="21"/>
        <v>11200000</v>
      </c>
      <c r="F7" s="4">
        <f t="shared" si="22"/>
        <v>16471</v>
      </c>
      <c r="G7" s="4">
        <f t="shared" si="23"/>
        <v>13725</v>
      </c>
      <c r="H7" s="4">
        <f t="shared" si="24"/>
        <v>11438</v>
      </c>
      <c r="I7" s="4" t="e">
        <f>#REF!</f>
        <v>#REF!</v>
      </c>
      <c r="J7" s="4" t="e">
        <f>#REF!</f>
        <v>#REF!</v>
      </c>
      <c r="O7">
        <v>0</v>
      </c>
      <c r="P7">
        <f t="shared" si="8"/>
        <v>0</v>
      </c>
      <c r="Q7">
        <v>680</v>
      </c>
      <c r="R7" s="2">
        <v>11200000</v>
      </c>
      <c r="S7" s="2"/>
    </row>
    <row r="8" spans="1:19" x14ac:dyDescent="0.25">
      <c r="A8" s="4">
        <f t="shared" ref="A8:A11" si="25">N8</f>
        <v>0</v>
      </c>
      <c r="B8" s="4">
        <f t="shared" ref="B8:B11" si="26">Q8</f>
        <v>758.33333333333337</v>
      </c>
      <c r="C8" s="4">
        <f t="shared" ref="C8:C11" si="27">B8*1.2</f>
        <v>910</v>
      </c>
      <c r="D8" s="4">
        <f t="shared" ref="D8:D11" si="28">C8*1.2</f>
        <v>1092</v>
      </c>
      <c r="E8" s="5">
        <f t="shared" ref="E8:E11" si="29">R8</f>
        <v>10800000</v>
      </c>
      <c r="F8" s="4">
        <f t="shared" ref="F8:F11" si="30">ROUND((E8/B8),0)</f>
        <v>14242</v>
      </c>
      <c r="G8" s="4">
        <f t="shared" ref="G8:G11" si="31">ROUND((E8/C8),0)</f>
        <v>11868</v>
      </c>
      <c r="H8" s="4">
        <f t="shared" ref="H8:H11" si="32">ROUND((E8/D8),0)</f>
        <v>9890</v>
      </c>
      <c r="I8" s="4" t="e">
        <f>#REF!</f>
        <v>#REF!</v>
      </c>
      <c r="J8" s="4" t="e">
        <f>#REF!</f>
        <v>#REF!</v>
      </c>
      <c r="O8">
        <v>0</v>
      </c>
      <c r="P8">
        <v>910</v>
      </c>
      <c r="Q8">
        <f t="shared" ref="Q8:Q11" si="33">P8/1.2</f>
        <v>758.33333333333337</v>
      </c>
      <c r="R8" s="2">
        <v>10800000</v>
      </c>
      <c r="S8" s="2"/>
    </row>
    <row r="9" spans="1:19" s="48" customFormat="1" x14ac:dyDescent="0.25">
      <c r="A9" s="46">
        <f t="shared" si="25"/>
        <v>0</v>
      </c>
      <c r="B9" s="46">
        <f t="shared" si="26"/>
        <v>854.86111111111131</v>
      </c>
      <c r="C9" s="46">
        <f t="shared" si="27"/>
        <v>1025.8333333333335</v>
      </c>
      <c r="D9" s="46">
        <f t="shared" si="28"/>
        <v>1231.0000000000002</v>
      </c>
      <c r="E9" s="47">
        <f t="shared" si="29"/>
        <v>17000000</v>
      </c>
      <c r="F9" s="46">
        <f t="shared" si="30"/>
        <v>19886</v>
      </c>
      <c r="G9" s="46">
        <f t="shared" si="31"/>
        <v>16572</v>
      </c>
      <c r="H9" s="46">
        <f t="shared" si="32"/>
        <v>13810</v>
      </c>
      <c r="I9" s="46" t="e">
        <f>#REF!</f>
        <v>#REF!</v>
      </c>
      <c r="J9" s="46" t="e">
        <f>#REF!</f>
        <v>#REF!</v>
      </c>
      <c r="O9" s="48">
        <v>1231</v>
      </c>
      <c r="P9" s="48">
        <f t="shared" ref="P9:P11" si="34">O9/1.2</f>
        <v>1025.8333333333335</v>
      </c>
      <c r="Q9" s="48">
        <f t="shared" si="33"/>
        <v>854.86111111111131</v>
      </c>
      <c r="R9" s="49">
        <v>17000000</v>
      </c>
      <c r="S9" s="49"/>
    </row>
    <row r="10" spans="1:19" s="48" customFormat="1" x14ac:dyDescent="0.25">
      <c r="A10" s="46">
        <f t="shared" si="25"/>
        <v>0</v>
      </c>
      <c r="B10" s="46">
        <f t="shared" si="26"/>
        <v>870</v>
      </c>
      <c r="C10" s="46">
        <f t="shared" si="27"/>
        <v>1044</v>
      </c>
      <c r="D10" s="46">
        <f t="shared" si="28"/>
        <v>1252.8</v>
      </c>
      <c r="E10" s="47">
        <f t="shared" si="29"/>
        <v>18000000</v>
      </c>
      <c r="F10" s="46">
        <f t="shared" si="30"/>
        <v>20690</v>
      </c>
      <c r="G10" s="46">
        <f t="shared" si="31"/>
        <v>17241</v>
      </c>
      <c r="H10" s="46">
        <f t="shared" si="32"/>
        <v>14368</v>
      </c>
      <c r="I10" s="46" t="e">
        <f>#REF!</f>
        <v>#REF!</v>
      </c>
      <c r="J10" s="46" t="e">
        <f>#REF!</f>
        <v>#REF!</v>
      </c>
      <c r="O10" s="48">
        <v>0</v>
      </c>
      <c r="P10" s="48">
        <f t="shared" si="34"/>
        <v>0</v>
      </c>
      <c r="Q10" s="48">
        <v>870</v>
      </c>
      <c r="R10" s="49">
        <v>18000000</v>
      </c>
      <c r="S10" s="49"/>
    </row>
    <row r="11" spans="1:19" s="48" customFormat="1" x14ac:dyDescent="0.25">
      <c r="A11" s="46">
        <f t="shared" si="25"/>
        <v>0</v>
      </c>
      <c r="B11" s="46">
        <f t="shared" si="26"/>
        <v>702.77777777777783</v>
      </c>
      <c r="C11" s="46">
        <f t="shared" si="27"/>
        <v>843.33333333333337</v>
      </c>
      <c r="D11" s="46">
        <f t="shared" si="28"/>
        <v>1012</v>
      </c>
      <c r="E11" s="47">
        <f t="shared" si="29"/>
        <v>12800000</v>
      </c>
      <c r="F11" s="46">
        <f t="shared" si="30"/>
        <v>18213</v>
      </c>
      <c r="G11" s="46">
        <f t="shared" si="31"/>
        <v>15178</v>
      </c>
      <c r="H11" s="46">
        <f t="shared" si="32"/>
        <v>12648</v>
      </c>
      <c r="I11" s="46" t="e">
        <f>#REF!</f>
        <v>#REF!</v>
      </c>
      <c r="J11" s="46" t="e">
        <f>#REF!</f>
        <v>#REF!</v>
      </c>
      <c r="O11" s="48">
        <v>1012</v>
      </c>
      <c r="P11" s="48">
        <f t="shared" si="34"/>
        <v>843.33333333333337</v>
      </c>
      <c r="Q11" s="48">
        <f t="shared" si="33"/>
        <v>702.77777777777783</v>
      </c>
      <c r="R11" s="49">
        <v>12800000</v>
      </c>
      <c r="S11" s="49"/>
    </row>
    <row r="12" spans="1:19" s="48" customFormat="1" x14ac:dyDescent="0.25">
      <c r="A12" s="46">
        <f t="shared" si="17"/>
        <v>0</v>
      </c>
      <c r="B12" s="46">
        <f t="shared" si="18"/>
        <v>854.86111111111131</v>
      </c>
      <c r="C12" s="46">
        <f t="shared" si="19"/>
        <v>1025.8333333333335</v>
      </c>
      <c r="D12" s="46">
        <f t="shared" si="20"/>
        <v>1231.0000000000002</v>
      </c>
      <c r="E12" s="47">
        <f t="shared" si="21"/>
        <v>17000000</v>
      </c>
      <c r="F12" s="46">
        <f t="shared" si="22"/>
        <v>19886</v>
      </c>
      <c r="G12" s="46">
        <f t="shared" si="23"/>
        <v>16572</v>
      </c>
      <c r="H12" s="46">
        <f t="shared" si="24"/>
        <v>13810</v>
      </c>
      <c r="I12" s="46" t="e">
        <f>#REF!</f>
        <v>#REF!</v>
      </c>
      <c r="J12" s="46" t="e">
        <f>#REF!</f>
        <v>#REF!</v>
      </c>
      <c r="O12" s="48">
        <v>1231</v>
      </c>
      <c r="P12" s="48">
        <f t="shared" ref="P12" si="35">O12/1.2</f>
        <v>1025.8333333333335</v>
      </c>
      <c r="Q12" s="48">
        <f t="shared" ref="Q12" si="36">P12/1.2</f>
        <v>854.86111111111131</v>
      </c>
      <c r="R12" s="49">
        <v>17000000</v>
      </c>
      <c r="S12" s="49"/>
    </row>
    <row r="13" spans="1:19" x14ac:dyDescent="0.25">
      <c r="A13" s="4">
        <f t="shared" ref="A13:A17" si="37">N13</f>
        <v>0</v>
      </c>
      <c r="B13" s="4">
        <f t="shared" ref="B13:B17" si="38">Q13</f>
        <v>683</v>
      </c>
      <c r="C13" s="4">
        <f t="shared" ref="C13:C17" si="39">B13*1.2</f>
        <v>819.6</v>
      </c>
      <c r="D13" s="4">
        <f t="shared" ref="D13:D17" si="40">C13*1.2</f>
        <v>983.52</v>
      </c>
      <c r="E13" s="5">
        <f t="shared" ref="E13:E17" si="41">R13</f>
        <v>11200000</v>
      </c>
      <c r="F13" s="8">
        <f t="shared" ref="F13:F17" si="42">ROUND((E13/B13),0)</f>
        <v>16398</v>
      </c>
      <c r="G13" s="8">
        <f t="shared" ref="G13:G17" si="43">ROUND((E13/C13),0)</f>
        <v>13665</v>
      </c>
      <c r="H13" s="8">
        <f t="shared" ref="H13:H17" si="44">ROUND((E13/D13),0)</f>
        <v>11388</v>
      </c>
      <c r="I13" s="4" t="e">
        <f>#REF!</f>
        <v>#REF!</v>
      </c>
      <c r="J13" s="4" t="e">
        <f>#REF!</f>
        <v>#REF!</v>
      </c>
      <c r="P13">
        <f t="shared" ref="P13:P17" si="45">O13/1.2</f>
        <v>0</v>
      </c>
      <c r="Q13">
        <v>683</v>
      </c>
      <c r="R13" s="2">
        <v>11200000</v>
      </c>
      <c r="S13" s="2"/>
    </row>
    <row r="14" spans="1:19" s="48" customFormat="1" x14ac:dyDescent="0.25">
      <c r="A14" s="46">
        <f t="shared" si="37"/>
        <v>0</v>
      </c>
      <c r="B14" s="46">
        <f t="shared" si="38"/>
        <v>671</v>
      </c>
      <c r="C14" s="46">
        <f t="shared" si="39"/>
        <v>805.19999999999993</v>
      </c>
      <c r="D14" s="46">
        <f t="shared" si="40"/>
        <v>966.2399999999999</v>
      </c>
      <c r="E14" s="47">
        <f t="shared" si="41"/>
        <v>15000000</v>
      </c>
      <c r="F14" s="46">
        <f t="shared" si="42"/>
        <v>22355</v>
      </c>
      <c r="G14" s="46">
        <f t="shared" si="43"/>
        <v>18629</v>
      </c>
      <c r="H14" s="46">
        <f t="shared" si="44"/>
        <v>15524</v>
      </c>
      <c r="I14" s="46" t="e">
        <f>#REF!</f>
        <v>#REF!</v>
      </c>
      <c r="J14" s="46" t="e">
        <f>#REF!</f>
        <v>#REF!</v>
      </c>
      <c r="P14" s="48">
        <f t="shared" si="45"/>
        <v>0</v>
      </c>
      <c r="Q14" s="48">
        <v>671</v>
      </c>
      <c r="R14" s="49">
        <v>15000000</v>
      </c>
      <c r="S14" s="49"/>
    </row>
    <row r="15" spans="1:19" x14ac:dyDescent="0.25">
      <c r="A15" s="4">
        <f t="shared" si="37"/>
        <v>0</v>
      </c>
      <c r="B15" s="4">
        <f t="shared" si="38"/>
        <v>0</v>
      </c>
      <c r="C15" s="4">
        <f t="shared" si="39"/>
        <v>0</v>
      </c>
      <c r="D15" s="4">
        <f t="shared" si="40"/>
        <v>0</v>
      </c>
      <c r="E15" s="5">
        <f t="shared" si="41"/>
        <v>0</v>
      </c>
      <c r="F15" s="8" t="e">
        <f t="shared" si="42"/>
        <v>#DIV/0!</v>
      </c>
      <c r="G15" s="8" t="e">
        <f t="shared" si="43"/>
        <v>#DIV/0!</v>
      </c>
      <c r="H15" s="8" t="e">
        <f t="shared" si="44"/>
        <v>#DIV/0!</v>
      </c>
      <c r="I15" s="4" t="e">
        <f>#REF!</f>
        <v>#REF!</v>
      </c>
      <c r="J15" s="4" t="e">
        <f>#REF!</f>
        <v>#REF!</v>
      </c>
      <c r="P15">
        <f t="shared" si="45"/>
        <v>0</v>
      </c>
      <c r="Q15">
        <f t="shared" ref="Q14:Q17" si="46">P15/1.2</f>
        <v>0</v>
      </c>
      <c r="R15" s="2"/>
      <c r="S15" s="2"/>
    </row>
    <row r="16" spans="1:19" x14ac:dyDescent="0.25">
      <c r="A16" s="4">
        <f t="shared" si="37"/>
        <v>0</v>
      </c>
      <c r="B16" s="4">
        <f t="shared" si="38"/>
        <v>0</v>
      </c>
      <c r="C16" s="4">
        <f t="shared" si="39"/>
        <v>0</v>
      </c>
      <c r="D16" s="4">
        <f t="shared" si="40"/>
        <v>0</v>
      </c>
      <c r="E16" s="5">
        <f t="shared" si="41"/>
        <v>0</v>
      </c>
      <c r="F16" s="8" t="e">
        <f t="shared" si="42"/>
        <v>#DIV/0!</v>
      </c>
      <c r="G16" s="8" t="e">
        <f t="shared" si="43"/>
        <v>#DIV/0!</v>
      </c>
      <c r="H16" s="8" t="e">
        <f t="shared" si="44"/>
        <v>#DIV/0!</v>
      </c>
      <c r="I16" s="4" t="e">
        <f>#REF!</f>
        <v>#REF!</v>
      </c>
      <c r="J16" s="4" t="e">
        <f>#REF!</f>
        <v>#REF!</v>
      </c>
      <c r="P16">
        <f t="shared" si="45"/>
        <v>0</v>
      </c>
      <c r="Q16">
        <f t="shared" si="46"/>
        <v>0</v>
      </c>
      <c r="R16" s="2"/>
      <c r="S16" s="2"/>
    </row>
    <row r="17" spans="1:24" x14ac:dyDescent="0.25">
      <c r="A17" s="4">
        <f t="shared" si="37"/>
        <v>0</v>
      </c>
      <c r="B17" s="4">
        <f t="shared" si="38"/>
        <v>0</v>
      </c>
      <c r="C17" s="4">
        <f t="shared" si="39"/>
        <v>0</v>
      </c>
      <c r="D17" s="4">
        <f t="shared" si="40"/>
        <v>0</v>
      </c>
      <c r="E17" s="5">
        <f t="shared" si="41"/>
        <v>0</v>
      </c>
      <c r="F17" s="8" t="e">
        <f t="shared" si="42"/>
        <v>#DIV/0!</v>
      </c>
      <c r="G17" s="8" t="e">
        <f t="shared" si="43"/>
        <v>#DIV/0!</v>
      </c>
      <c r="H17" s="8" t="e">
        <f t="shared" si="44"/>
        <v>#DIV/0!</v>
      </c>
      <c r="I17" s="4" t="e">
        <f>#REF!</f>
        <v>#REF!</v>
      </c>
      <c r="J17" s="4" t="e">
        <f>#REF!</f>
        <v>#REF!</v>
      </c>
      <c r="P17">
        <f t="shared" si="45"/>
        <v>0</v>
      </c>
      <c r="Q17">
        <f t="shared" si="46"/>
        <v>0</v>
      </c>
      <c r="R17" s="2"/>
      <c r="S17" s="2"/>
    </row>
    <row r="18" spans="1:24" ht="36.75" customHeight="1" x14ac:dyDescent="0.25">
      <c r="A18" s="50" t="s">
        <v>30</v>
      </c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43"/>
    </row>
    <row r="19" spans="1:24" x14ac:dyDescent="0.25">
      <c r="A19" s="4">
        <f t="shared" ref="A19:A28" si="47">N19</f>
        <v>0</v>
      </c>
      <c r="B19" s="4">
        <f t="shared" ref="B19:B28" si="48">Q19</f>
        <v>585</v>
      </c>
      <c r="C19" s="4">
        <f>B19*1.2</f>
        <v>702</v>
      </c>
      <c r="D19" s="4">
        <f t="shared" ref="D19:D28" si="49">C19*1.2</f>
        <v>842.4</v>
      </c>
      <c r="E19" s="5">
        <f t="shared" ref="E19:E28" si="50">R19</f>
        <v>8555000</v>
      </c>
      <c r="F19" s="8">
        <f t="shared" ref="F19:F28" si="51">ROUND((E19/B19),0)</f>
        <v>14624</v>
      </c>
      <c r="G19" s="8">
        <f t="shared" ref="G19:G28" si="52">ROUND((E19/C19),0)</f>
        <v>12187</v>
      </c>
      <c r="H19" s="8">
        <f t="shared" ref="H19:H28" si="53">ROUND((E19/D19),0)</f>
        <v>10156</v>
      </c>
      <c r="I19" s="4" t="e">
        <f>#REF!</f>
        <v>#REF!</v>
      </c>
      <c r="J19" s="4" t="e">
        <f>#REF!</f>
        <v>#REF!</v>
      </c>
      <c r="O19">
        <v>0</v>
      </c>
      <c r="P19">
        <f t="shared" ref="P19:Q28" si="54">O19/1.2</f>
        <v>0</v>
      </c>
      <c r="Q19">
        <v>585</v>
      </c>
      <c r="R19" s="2">
        <v>8555000</v>
      </c>
      <c r="S19" s="2"/>
    </row>
    <row r="20" spans="1:24" x14ac:dyDescent="0.25">
      <c r="A20" s="4">
        <f t="shared" si="47"/>
        <v>0</v>
      </c>
      <c r="B20" s="4">
        <f t="shared" si="48"/>
        <v>543</v>
      </c>
      <c r="C20" s="4">
        <f t="shared" ref="C20:C28" si="55">B20*1.2</f>
        <v>651.6</v>
      </c>
      <c r="D20" s="4">
        <f t="shared" si="49"/>
        <v>781.92</v>
      </c>
      <c r="E20" s="5">
        <f t="shared" si="50"/>
        <v>7000000</v>
      </c>
      <c r="F20" s="8">
        <f t="shared" si="51"/>
        <v>12891</v>
      </c>
      <c r="G20" s="8">
        <f t="shared" si="52"/>
        <v>10743</v>
      </c>
      <c r="H20" s="8">
        <f t="shared" si="53"/>
        <v>8952</v>
      </c>
      <c r="I20" s="4" t="e">
        <f>#REF!</f>
        <v>#REF!</v>
      </c>
      <c r="J20" s="4" t="e">
        <f>#REF!</f>
        <v>#REF!</v>
      </c>
      <c r="O20">
        <v>0</v>
      </c>
      <c r="P20">
        <f t="shared" si="54"/>
        <v>0</v>
      </c>
      <c r="Q20">
        <v>543</v>
      </c>
      <c r="R20" s="2">
        <v>7000000</v>
      </c>
      <c r="S20" s="2"/>
    </row>
    <row r="21" spans="1:24" x14ac:dyDescent="0.25">
      <c r="A21" s="4">
        <f t="shared" si="47"/>
        <v>0</v>
      </c>
      <c r="B21" s="4">
        <f t="shared" si="48"/>
        <v>0</v>
      </c>
      <c r="C21" s="4">
        <f t="shared" si="55"/>
        <v>0</v>
      </c>
      <c r="D21" s="4">
        <f t="shared" si="49"/>
        <v>0</v>
      </c>
      <c r="E21" s="5">
        <f t="shared" si="50"/>
        <v>0</v>
      </c>
      <c r="F21" s="8" t="e">
        <f t="shared" si="51"/>
        <v>#DIV/0!</v>
      </c>
      <c r="G21" s="8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>
        <f t="shared" si="54"/>
        <v>0</v>
      </c>
      <c r="Q21">
        <f t="shared" si="54"/>
        <v>0</v>
      </c>
      <c r="R21" s="2">
        <v>0</v>
      </c>
      <c r="S21" s="2"/>
    </row>
    <row r="22" spans="1:24" x14ac:dyDescent="0.25">
      <c r="A22" s="4">
        <f t="shared" si="47"/>
        <v>0</v>
      </c>
      <c r="B22" s="4">
        <f t="shared" si="48"/>
        <v>0</v>
      </c>
      <c r="C22" s="4">
        <f t="shared" si="55"/>
        <v>0</v>
      </c>
      <c r="D22" s="4">
        <f t="shared" si="49"/>
        <v>0</v>
      </c>
      <c r="E22" s="5">
        <f t="shared" si="50"/>
        <v>0</v>
      </c>
      <c r="F22" s="8" t="e">
        <f t="shared" si="51"/>
        <v>#DIV/0!</v>
      </c>
      <c r="G22" s="8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>
        <f t="shared" si="54"/>
        <v>0</v>
      </c>
      <c r="Q22">
        <f t="shared" si="54"/>
        <v>0</v>
      </c>
      <c r="R22" s="2">
        <v>0</v>
      </c>
      <c r="S22" s="2"/>
    </row>
    <row r="23" spans="1:24" x14ac:dyDescent="0.25">
      <c r="A23" s="4">
        <f t="shared" si="47"/>
        <v>0</v>
      </c>
      <c r="B23" s="4">
        <f t="shared" si="48"/>
        <v>0</v>
      </c>
      <c r="C23" s="4">
        <f t="shared" si="55"/>
        <v>0</v>
      </c>
      <c r="D23" s="4">
        <f t="shared" si="49"/>
        <v>0</v>
      </c>
      <c r="E23" s="5">
        <f t="shared" si="50"/>
        <v>0</v>
      </c>
      <c r="F23" s="8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si="54"/>
        <v>0</v>
      </c>
      <c r="Q23">
        <f t="shared" si="54"/>
        <v>0</v>
      </c>
      <c r="R23" s="2">
        <v>0</v>
      </c>
      <c r="S23" s="2"/>
    </row>
    <row r="24" spans="1:24" ht="15.75" x14ac:dyDescent="0.25">
      <c r="A24" s="4">
        <f t="shared" si="47"/>
        <v>0</v>
      </c>
      <c r="B24" s="4">
        <f t="shared" si="48"/>
        <v>0</v>
      </c>
      <c r="C24" s="4">
        <f t="shared" si="55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>
        <f t="shared" si="54"/>
        <v>0</v>
      </c>
      <c r="Q24">
        <f t="shared" si="54"/>
        <v>0</v>
      </c>
      <c r="R24" s="2">
        <v>0</v>
      </c>
      <c r="S24" s="2"/>
      <c r="X24" s="14"/>
    </row>
    <row r="25" spans="1:24" ht="36" customHeight="1" x14ac:dyDescent="0.25">
      <c r="A25" s="4">
        <f t="shared" si="47"/>
        <v>0</v>
      </c>
      <c r="B25" s="4">
        <f t="shared" si="48"/>
        <v>0</v>
      </c>
      <c r="C25" s="4">
        <f t="shared" si="55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>
        <f t="shared" si="54"/>
        <v>0</v>
      </c>
      <c r="Q25">
        <f t="shared" si="54"/>
        <v>0</v>
      </c>
      <c r="R25" s="2">
        <v>0</v>
      </c>
      <c r="S25" s="2"/>
      <c r="T25" s="52" t="s">
        <v>38</v>
      </c>
      <c r="U25" s="52"/>
      <c r="V25" s="52"/>
      <c r="W25" s="52"/>
      <c r="X25" s="52"/>
    </row>
    <row r="26" spans="1:24" x14ac:dyDescent="0.25">
      <c r="A26" s="4">
        <f t="shared" si="47"/>
        <v>0</v>
      </c>
      <c r="B26" s="4">
        <f t="shared" si="48"/>
        <v>0</v>
      </c>
      <c r="C26" s="4">
        <f t="shared" si="55"/>
        <v>0</v>
      </c>
      <c r="D26" s="4">
        <f t="shared" si="49"/>
        <v>0</v>
      </c>
      <c r="E26" s="5">
        <f t="shared" si="50"/>
        <v>0</v>
      </c>
      <c r="F26" s="8" t="e">
        <f t="shared" si="51"/>
        <v>#DIV/0!</v>
      </c>
      <c r="G26" s="8" t="e">
        <f t="shared" si="52"/>
        <v>#DIV/0!</v>
      </c>
      <c r="H26" s="8" t="e">
        <f t="shared" si="53"/>
        <v>#DIV/0!</v>
      </c>
      <c r="I26" s="4" t="e">
        <f>#REF!</f>
        <v>#REF!</v>
      </c>
      <c r="J26" s="4" t="e">
        <f>#REF!</f>
        <v>#REF!</v>
      </c>
      <c r="O26">
        <v>0</v>
      </c>
      <c r="P26">
        <f t="shared" si="54"/>
        <v>0</v>
      </c>
      <c r="Q26">
        <f t="shared" si="54"/>
        <v>0</v>
      </c>
      <c r="R26" s="2">
        <v>0</v>
      </c>
      <c r="S26" s="2"/>
      <c r="T26" s="52" t="s">
        <v>39</v>
      </c>
      <c r="U26" s="52"/>
      <c r="V26" s="52"/>
      <c r="W26" s="52"/>
      <c r="X26" s="52"/>
    </row>
    <row r="27" spans="1:24" x14ac:dyDescent="0.25">
      <c r="A27" s="4">
        <f t="shared" si="47"/>
        <v>0</v>
      </c>
      <c r="B27" s="4">
        <f t="shared" si="48"/>
        <v>0</v>
      </c>
      <c r="C27" s="4">
        <f t="shared" si="55"/>
        <v>0</v>
      </c>
      <c r="D27" s="4">
        <f t="shared" si="49"/>
        <v>0</v>
      </c>
      <c r="E27" s="5">
        <f t="shared" si="50"/>
        <v>0</v>
      </c>
      <c r="F27" s="8" t="e">
        <f t="shared" si="51"/>
        <v>#DIV/0!</v>
      </c>
      <c r="G27" s="8" t="e">
        <f t="shared" si="52"/>
        <v>#DIV/0!</v>
      </c>
      <c r="H27" s="8" t="e">
        <f t="shared" si="53"/>
        <v>#DIV/0!</v>
      </c>
      <c r="I27" s="4" t="e">
        <f>#REF!</f>
        <v>#REF!</v>
      </c>
      <c r="J27" s="4" t="e">
        <f>#REF!</f>
        <v>#REF!</v>
      </c>
      <c r="O27">
        <v>0</v>
      </c>
      <c r="P27">
        <f t="shared" si="54"/>
        <v>0</v>
      </c>
      <c r="Q27">
        <f t="shared" si="54"/>
        <v>0</v>
      </c>
      <c r="R27" s="2">
        <v>0</v>
      </c>
      <c r="S27" s="2"/>
    </row>
    <row r="28" spans="1:24" ht="15.75" thickBot="1" x14ac:dyDescent="0.3">
      <c r="A28" s="4">
        <f t="shared" si="47"/>
        <v>0</v>
      </c>
      <c r="B28" s="4">
        <f t="shared" si="48"/>
        <v>0</v>
      </c>
      <c r="C28" s="4">
        <f t="shared" si="55"/>
        <v>0</v>
      </c>
      <c r="D28" s="4">
        <f t="shared" si="49"/>
        <v>0</v>
      </c>
      <c r="E28" s="5">
        <f t="shared" si="50"/>
        <v>0</v>
      </c>
      <c r="F28" s="8" t="e">
        <f t="shared" si="51"/>
        <v>#DIV/0!</v>
      </c>
      <c r="G28" s="8" t="e">
        <f t="shared" si="52"/>
        <v>#DIV/0!</v>
      </c>
      <c r="H28" s="8" t="e">
        <f t="shared" si="53"/>
        <v>#DIV/0!</v>
      </c>
      <c r="I28" s="4" t="e">
        <f>#REF!</f>
        <v>#REF!</v>
      </c>
      <c r="J28" s="4" t="e">
        <f>#REF!</f>
        <v>#REF!</v>
      </c>
      <c r="O28">
        <v>0</v>
      </c>
      <c r="P28">
        <f t="shared" si="54"/>
        <v>0</v>
      </c>
      <c r="Q28">
        <f t="shared" si="54"/>
        <v>0</v>
      </c>
      <c r="R28" s="2">
        <v>0</v>
      </c>
      <c r="S28" s="2"/>
    </row>
    <row r="29" spans="1:24" ht="15.75" x14ac:dyDescent="0.25">
      <c r="T29" s="35" t="s">
        <v>13</v>
      </c>
      <c r="U29" s="16"/>
      <c r="V29" s="17">
        <v>21300</v>
      </c>
      <c r="W29" s="18" t="s">
        <v>31</v>
      </c>
    </row>
    <row r="30" spans="1:24" ht="38.25" customHeight="1" x14ac:dyDescent="0.25">
      <c r="T30" s="19" t="s">
        <v>14</v>
      </c>
      <c r="U30" s="15"/>
      <c r="V30" s="13">
        <v>3000</v>
      </c>
      <c r="W30" s="20"/>
    </row>
    <row r="31" spans="1:24" ht="15.75" x14ac:dyDescent="0.25">
      <c r="T31" s="21" t="s">
        <v>15</v>
      </c>
      <c r="U31" s="15"/>
      <c r="V31" s="13">
        <f>V29-V30</f>
        <v>18300</v>
      </c>
      <c r="W31" s="20"/>
    </row>
    <row r="32" spans="1:24" ht="15.75" x14ac:dyDescent="0.25">
      <c r="G32" s="6"/>
      <c r="H32" s="6"/>
      <c r="T32" s="21" t="s">
        <v>16</v>
      </c>
      <c r="U32" s="15"/>
      <c r="V32" s="13">
        <f>V30</f>
        <v>3000</v>
      </c>
      <c r="W32" s="20"/>
    </row>
    <row r="33" spans="15:25" ht="15.75" x14ac:dyDescent="0.25">
      <c r="T33" s="21" t="s">
        <v>17</v>
      </c>
      <c r="U33" s="36"/>
      <c r="V33" s="37">
        <f>W33-W34</f>
        <v>17</v>
      </c>
      <c r="W33" s="22">
        <v>2024</v>
      </c>
    </row>
    <row r="34" spans="15:25" ht="15.75" x14ac:dyDescent="0.25">
      <c r="P34" s="45" t="s">
        <v>36</v>
      </c>
      <c r="Q34" s="45"/>
      <c r="R34" s="45" t="s">
        <v>37</v>
      </c>
      <c r="T34" s="21" t="s">
        <v>18</v>
      </c>
      <c r="U34" s="36"/>
      <c r="V34" s="37">
        <f>V35-V33</f>
        <v>43</v>
      </c>
      <c r="W34" s="22">
        <v>2007</v>
      </c>
      <c r="X34" s="11" t="s">
        <v>40</v>
      </c>
    </row>
    <row r="35" spans="15:25" ht="15.75" x14ac:dyDescent="0.25">
      <c r="T35" s="21" t="s">
        <v>19</v>
      </c>
      <c r="U35" s="36"/>
      <c r="V35" s="37">
        <v>60</v>
      </c>
      <c r="W35" s="22"/>
    </row>
    <row r="36" spans="15:25" ht="32.25" customHeight="1" x14ac:dyDescent="0.25">
      <c r="P36" s="51"/>
      <c r="Q36" s="51"/>
      <c r="R36" s="51"/>
      <c r="S36" s="44"/>
      <c r="T36" s="19" t="s">
        <v>20</v>
      </c>
      <c r="U36" s="36"/>
      <c r="V36" s="37">
        <f>90*V33/V35</f>
        <v>25.5</v>
      </c>
      <c r="W36" s="22"/>
    </row>
    <row r="37" spans="15:25" ht="15.75" x14ac:dyDescent="0.25">
      <c r="Q37" s="4"/>
      <c r="R37" s="4"/>
      <c r="S37" s="4"/>
      <c r="T37" s="21"/>
      <c r="U37" s="38"/>
      <c r="V37" s="39">
        <f>V36%</f>
        <v>0.255</v>
      </c>
      <c r="W37" s="23"/>
    </row>
    <row r="38" spans="15:25" ht="15.75" x14ac:dyDescent="0.25">
      <c r="P38" s="11"/>
      <c r="Q38" s="11"/>
      <c r="R38" s="11"/>
      <c r="S38" s="11"/>
      <c r="T38" s="21" t="s">
        <v>21</v>
      </c>
      <c r="U38" s="15"/>
      <c r="V38" s="13">
        <f>V32*V37</f>
        <v>765</v>
      </c>
      <c r="W38" s="20"/>
    </row>
    <row r="39" spans="15:25" ht="15.75" x14ac:dyDescent="0.25">
      <c r="R39" s="12"/>
      <c r="S39" s="12"/>
      <c r="T39" s="21" t="s">
        <v>22</v>
      </c>
      <c r="U39" s="15"/>
      <c r="V39" s="13">
        <f>V32-V38</f>
        <v>2235</v>
      </c>
      <c r="W39" s="20"/>
    </row>
    <row r="40" spans="15:25" ht="15.75" x14ac:dyDescent="0.25">
      <c r="R40" s="6"/>
      <c r="S40" s="6"/>
      <c r="T40" s="21" t="s">
        <v>15</v>
      </c>
      <c r="U40" s="15"/>
      <c r="V40" s="13">
        <f>V31</f>
        <v>18300</v>
      </c>
      <c r="W40" s="20"/>
    </row>
    <row r="41" spans="15:25" ht="15.75" x14ac:dyDescent="0.25">
      <c r="R41" s="6"/>
      <c r="S41" s="6"/>
      <c r="T41" s="21"/>
      <c r="U41" s="15"/>
      <c r="V41" s="13"/>
      <c r="W41" s="20"/>
    </row>
    <row r="42" spans="15:25" ht="15.75" x14ac:dyDescent="0.25">
      <c r="R42" s="6"/>
      <c r="S42" s="6"/>
      <c r="T42" s="21" t="s">
        <v>23</v>
      </c>
      <c r="U42" s="15"/>
      <c r="V42" s="13">
        <f>V40+V39</f>
        <v>20535</v>
      </c>
      <c r="W42" s="20"/>
    </row>
    <row r="43" spans="15:25" ht="15.75" x14ac:dyDescent="0.25">
      <c r="T43" s="21"/>
      <c r="U43" s="36"/>
      <c r="V43" s="37"/>
      <c r="W43" s="22"/>
    </row>
    <row r="44" spans="15:25" ht="15.75" x14ac:dyDescent="0.25">
      <c r="T44" s="24" t="s">
        <v>32</v>
      </c>
      <c r="U44" s="14"/>
      <c r="V44" s="37">
        <v>855</v>
      </c>
      <c r="W44" s="22" t="s">
        <v>34</v>
      </c>
    </row>
    <row r="45" spans="15:25" ht="15.75" x14ac:dyDescent="0.25">
      <c r="P45" s="10"/>
      <c r="T45" s="24" t="s">
        <v>35</v>
      </c>
      <c r="U45" s="14"/>
      <c r="V45" s="40">
        <f>V42*V44</f>
        <v>17557425</v>
      </c>
      <c r="W45" s="25"/>
    </row>
    <row r="46" spans="15:25" ht="15.75" x14ac:dyDescent="0.25">
      <c r="P46" s="10"/>
      <c r="T46" s="24" t="s">
        <v>41</v>
      </c>
      <c r="U46" s="14"/>
      <c r="V46" s="40">
        <v>1000000</v>
      </c>
      <c r="W46" s="25"/>
    </row>
    <row r="47" spans="15:25" ht="23.25" customHeight="1" x14ac:dyDescent="0.25">
      <c r="P47" s="4"/>
      <c r="Q47" s="4"/>
      <c r="R47" s="4"/>
      <c r="S47" s="4"/>
      <c r="T47" s="26" t="s">
        <v>33</v>
      </c>
      <c r="U47" s="6"/>
      <c r="V47" s="13">
        <f>V45+V46</f>
        <v>18557425</v>
      </c>
      <c r="W47" s="27"/>
      <c r="X47" s="12"/>
      <c r="Y47" s="13">
        <f>Y45+Y46</f>
        <v>0</v>
      </c>
    </row>
    <row r="48" spans="15:25" ht="15.75" x14ac:dyDescent="0.25">
      <c r="O48" s="9"/>
      <c r="P48" s="9"/>
      <c r="Q48" s="9"/>
      <c r="R48" s="9"/>
      <c r="S48" s="9"/>
      <c r="T48" s="24" t="s">
        <v>24</v>
      </c>
      <c r="U48" s="14"/>
      <c r="V48" s="40">
        <f>V47*0.9</f>
        <v>16701682.5</v>
      </c>
      <c r="W48" s="22"/>
    </row>
    <row r="49" spans="18:25" ht="15.75" x14ac:dyDescent="0.25">
      <c r="T49" s="24" t="s">
        <v>25</v>
      </c>
      <c r="U49" s="14"/>
      <c r="V49" s="40">
        <f>V47*0.8</f>
        <v>14845940</v>
      </c>
      <c r="W49" s="27"/>
      <c r="X49" s="12"/>
      <c r="Y49">
        <v>18570250</v>
      </c>
    </row>
    <row r="50" spans="18:25" ht="15.75" x14ac:dyDescent="0.25">
      <c r="T50" s="24" t="s">
        <v>26</v>
      </c>
      <c r="U50" s="14"/>
      <c r="V50" s="40">
        <f>V30*V44</f>
        <v>2565000</v>
      </c>
      <c r="W50" s="28"/>
    </row>
    <row r="51" spans="18:25" ht="15.75" x14ac:dyDescent="0.25">
      <c r="T51" s="21" t="s">
        <v>27</v>
      </c>
      <c r="U51" s="36"/>
      <c r="V51" s="41"/>
      <c r="W51" s="27"/>
    </row>
    <row r="52" spans="18:25" ht="15.75" x14ac:dyDescent="0.25">
      <c r="T52" s="29" t="s">
        <v>28</v>
      </c>
      <c r="U52" s="41"/>
      <c r="V52" s="42">
        <f>V45*0.03/12</f>
        <v>43893.5625</v>
      </c>
      <c r="W52" s="30"/>
    </row>
    <row r="53" spans="18:25" x14ac:dyDescent="0.25">
      <c r="R53" s="6"/>
      <c r="S53" s="6"/>
      <c r="T53" s="31"/>
      <c r="W53" s="30"/>
    </row>
    <row r="54" spans="18:25" x14ac:dyDescent="0.25">
      <c r="T54" s="31"/>
      <c r="W54" s="30"/>
    </row>
    <row r="55" spans="18:25" ht="15.75" thickBot="1" x14ac:dyDescent="0.3">
      <c r="T55" s="32"/>
      <c r="U55" s="33"/>
      <c r="V55" s="33"/>
      <c r="W55" s="34"/>
    </row>
  </sheetData>
  <mergeCells count="5">
    <mergeCell ref="A18:R18"/>
    <mergeCell ref="A2:R2"/>
    <mergeCell ref="P36:R36"/>
    <mergeCell ref="T25:X25"/>
    <mergeCell ref="T26:X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C51D-922D-43A9-B1FF-9023F9732E3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X24" sqref="X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60F4C-C012-4516-A0A8-092F06F75EA6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C357-932A-4C66-B038-3BE480D4C75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22" sqref="U2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Sheet13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Sheet2</vt:lpstr>
      <vt:lpstr>Sheet3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2024-01-04T06:19:07Z</dcterms:modified>
</cp:coreProperties>
</file>