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I\Mundada Branch\Satish Jadhav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mb" sheetId="41" r:id="rId5"/>
    <sheet name="Sheet1" sheetId="13" r:id="rId6"/>
    <sheet name="Sheet2" sheetId="30" r:id="rId7"/>
    <sheet name="Sheet3" sheetId="31" r:id="rId8"/>
    <sheet name="Sheet4" sheetId="3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4" l="1"/>
  <c r="P8" i="4"/>
  <c r="Q7" i="4"/>
  <c r="P7" i="4"/>
  <c r="Q6" i="4"/>
  <c r="P6" i="4"/>
  <c r="P5" i="4"/>
  <c r="P4" i="4"/>
  <c r="M16" i="41"/>
  <c r="L14" i="41"/>
  <c r="L18" i="41"/>
  <c r="L9" i="41"/>
  <c r="L10" i="41"/>
  <c r="L11" i="41"/>
  <c r="L12" i="41"/>
  <c r="L13" i="41"/>
  <c r="L8" i="41"/>
  <c r="L7" i="41"/>
  <c r="P9" i="4"/>
  <c r="Q9" i="4" s="1"/>
  <c r="P3" i="4"/>
  <c r="Q3" i="4" s="1"/>
  <c r="Q2" i="4"/>
  <c r="N8" i="24" l="1"/>
  <c r="N7" i="24"/>
  <c r="N6" i="24"/>
  <c r="N5" i="24"/>
  <c r="I23" i="4" l="1"/>
  <c r="O29" i="24"/>
  <c r="C15" i="25"/>
  <c r="C14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<sst xmlns="http://schemas.openxmlformats.org/spreadsheetml/2006/main" count="142" uniqueCount="108">
  <si>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</si>
  <si>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</si>
  <si>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</si>
  <si>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</si>
  <si>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</si>
  <si>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</si>
  <si>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</si>
  <si>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</si>
  <si>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</si>
  <si>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</si>
  <si>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</si>
  <si>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</si>
  <si>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</si>
  <si>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</si>
  <si>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</si>
  <si>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</si>
  <si>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</si>
  <si>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</si>
  <si>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</si>
  <si>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</si>
  <si>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</si>
  <si>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</si>
  <si>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</si>
  <si>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</si>
  <si>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</si>
  <si>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</si>
  <si>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</si>
  <si>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</si>
  <si>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</si>
  <si>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</si>
  <si>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</si>
  <si>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</si>
  <si>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</si>
  <si>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</si>
  <si>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</si>
  <si>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</si>
  <si>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</si>
  <si>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</si>
  <si>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</si>
  <si>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</si>
  <si>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</si>
  <si>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</si>
  <si>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</si>
  <si>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</si>
  <si>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</si>
  <si>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</si>
  <si>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</si>
  <si>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</si>
  <si>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</si>
  <si>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</si>
  <si>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</si>
  <si>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</si>
  <si>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</si>
  <si>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</si>
  <si>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</si>
  <si>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</si>
  <si>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</si>
  <si>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</si>
  <si>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</si>
  <si>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</si>
  <si>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</si>
  <si>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</si>
  <si>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</si>
  <si>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</si>
  <si>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</si>
  <si>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</si>
  <si>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</si>
  <si>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</si>
  <si>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</si>
  <si>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</si>
  <si>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</si>
  <si>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</si>
  <si>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</si>
  <si>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</si>
  <si>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</si>
  <si>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</si>
  <si>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</si>
  <si>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</si>
  <si>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</si>
  <si>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</si>
  <si>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</si>
  <si>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</si>
  <si>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</si>
  <si>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</si>
  <si>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</si>
  <si>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</si>
  <si>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</si>
  <si>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</si>
  <si>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</si>
  <si>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</si>
  <si>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</si>
  <si>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</si>
  <si>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</si>
  <si>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</si>
  <si>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</si>
  <si>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</si>
  <si>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</si>
  <si>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</si>
  <si>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hall</t>
  </si>
  <si>
    <t>bed</t>
  </si>
  <si>
    <t>kitchen</t>
  </si>
  <si>
    <t>bath</t>
  </si>
  <si>
    <t>toilet</t>
  </si>
  <si>
    <t>passage1</t>
  </si>
  <si>
    <t>passage2</t>
  </si>
  <si>
    <t>balcony</t>
  </si>
  <si>
    <t>TOTAL CARPET AREA</t>
  </si>
  <si>
    <t>4th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</si>
</sst>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2" borderId="29" xfId="0" applyFont="1" applyFill="1" applyBorder="1"/>
    <xf numFmtId="0" fontId="17" fillId="0" borderId="0" xfId="0" applyFont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0</xdr:rowOff>
    </xdr:from>
    <xdr:to>
      <xdr:col>13</xdr:col>
      <xdr:colOff>169545</xdr:colOff>
      <xdr:row>18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0"/>
          <a:ext cx="6313170" cy="355282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13</xdr:col>
      <xdr:colOff>247650</xdr:colOff>
      <xdr:row>18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0"/>
          <a:ext cx="6334125" cy="359092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16</xdr:col>
      <xdr:colOff>303602</xdr:colOff>
      <xdr:row>29</xdr:row>
      <xdr:rowOff>18357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9580952" cy="5542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246528</xdr:colOff>
      <xdr:row>0</xdr:row>
      <xdr:rowOff>0</xdr:rowOff>
    </xdr:from>
    <xdr:to>
      <xdr:col>20</xdr:col>
      <xdr:colOff>130245</xdr:colOff>
      <xdr:row>28</xdr:row>
      <xdr:rowOff>94571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646" y="0"/>
          <a:ext cx="11380952" cy="5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33835</v>
      </c>
      <c r="F2" s="75"/>
      <c r="G2" s="118" t="s">
        <v>76</v>
      </c>
      <c r="H2" s="11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31800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31800</v>
      </c>
      <c r="D5" s="57" t="s">
        <v>61</v>
      </c>
      <c r="E5" s="58">
        <f>ROUND(C5/10.764,0)</f>
        <v>2954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9300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22500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31800</v>
      </c>
      <c r="D10" s="57" t="s">
        <v>61</v>
      </c>
      <c r="E10" s="58">
        <f>ROUND(C10/10.764,0)</f>
        <v>2954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75"/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4" workbookViewId="0">
      <selection activeCell="H13" sqref="H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C2" s="16" t="s">
        <v>107</v>
      </c>
      <c r="D2" s="17"/>
      <c r="F2" s="78"/>
      <c r="G2" s="78"/>
    </row>
    <row r="3" spans="1:9">
      <c r="A3" s="15" t="s">
        <v>13</v>
      </c>
      <c r="B3" s="19"/>
      <c r="C3" s="20">
        <v>4900</v>
      </c>
      <c r="D3" s="21" t="s">
        <v>94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2900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0</v>
      </c>
      <c r="D7" s="25"/>
      <c r="F7" s="78"/>
      <c r="G7" s="78"/>
    </row>
    <row r="8" spans="1:9">
      <c r="A8" s="15" t="s">
        <v>18</v>
      </c>
      <c r="B8" s="24"/>
      <c r="C8" s="25">
        <f>C9-C7</f>
        <v>60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9">
      <c r="A11" s="15"/>
      <c r="B11" s="26"/>
      <c r="C11" s="27">
        <f>C10%</f>
        <v>0</v>
      </c>
      <c r="D11" s="27"/>
      <c r="F11" s="78"/>
      <c r="G11" s="78"/>
    </row>
    <row r="12" spans="1:9">
      <c r="A12" s="15" t="s">
        <v>21</v>
      </c>
      <c r="B12" s="19"/>
      <c r="C12" s="20">
        <f>C6*C11</f>
        <v>0</v>
      </c>
      <c r="D12" s="23"/>
      <c r="F12" s="78"/>
      <c r="G12" s="78"/>
    </row>
    <row r="13" spans="1:9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9">
      <c r="A14" s="15" t="s">
        <v>15</v>
      </c>
      <c r="B14" s="19"/>
      <c r="C14" s="20">
        <f>C5</f>
        <v>2900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4900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95</v>
      </c>
      <c r="B18" s="7"/>
      <c r="C18" s="76">
        <v>354</v>
      </c>
      <c r="D18" s="76"/>
      <c r="E18" s="77"/>
      <c r="F18" s="78"/>
      <c r="G18" s="78"/>
    </row>
    <row r="19" spans="1:7">
      <c r="A19" s="15"/>
      <c r="B19" s="6"/>
      <c r="C19" s="30">
        <f>C18*C16</f>
        <v>1734600</v>
      </c>
      <c r="D19" s="78" t="s">
        <v>68</v>
      </c>
      <c r="E19" s="30"/>
      <c r="F19" s="78" t="s">
        <v>68</v>
      </c>
      <c r="G19" s="78"/>
    </row>
    <row r="20" spans="1:7">
      <c r="A20" s="15"/>
      <c r="C20" s="31">
        <f>C19*95%</f>
        <v>1647870</v>
      </c>
      <c r="D20" s="78" t="s">
        <v>24</v>
      </c>
      <c r="E20" s="31"/>
      <c r="F20" s="78" t="s">
        <v>24</v>
      </c>
      <c r="G20" s="78"/>
    </row>
    <row r="21" spans="1:7">
      <c r="A21" s="15"/>
      <c r="C21" s="31">
        <f>C19*80%</f>
        <v>1387680</v>
      </c>
      <c r="D21" s="78" t="s">
        <v>25</v>
      </c>
      <c r="E21" s="31"/>
      <c r="F21" s="78" t="s">
        <v>25</v>
      </c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708000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3613.75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D1" zoomScale="85" zoomScaleNormal="85" workbookViewId="0">
      <selection activeCell="R6" sqref="R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554.16666666666674</v>
      </c>
      <c r="C2" s="4">
        <f t="shared" ref="C2:C15" si="2">B2*1.2</f>
        <v>665.00000000000011</v>
      </c>
      <c r="D2" s="4">
        <f t="shared" ref="D2:D15" si="3">C2*1.2</f>
        <v>798.00000000000011</v>
      </c>
      <c r="E2" s="5">
        <f t="shared" ref="E2:E15" si="4">R2</f>
        <v>1995000</v>
      </c>
      <c r="F2" s="66">
        <f t="shared" ref="F2:F15" si="5">ROUND((E2/B2),0)</f>
        <v>3600</v>
      </c>
      <c r="G2" s="66">
        <f t="shared" ref="G2:G15" si="6">ROUND((E2/C2),0)</f>
        <v>3000</v>
      </c>
      <c r="H2" s="66">
        <f t="shared" ref="H2:H15" si="7">ROUND((E2/D2),0)</f>
        <v>2500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>
        <v>665</v>
      </c>
      <c r="Q2" s="75">
        <f t="shared" ref="Q2:Q9" si="10">P2/1.2</f>
        <v>554.16666666666674</v>
      </c>
      <c r="R2" s="2">
        <v>1995000</v>
      </c>
      <c r="S2" s="2"/>
      <c r="T2" s="2"/>
      <c r="AA2" s="68"/>
    </row>
    <row r="3" spans="1:35">
      <c r="A3" s="4">
        <f t="shared" si="0"/>
        <v>2</v>
      </c>
      <c r="B3" s="4">
        <f t="shared" si="1"/>
        <v>555.55555555555566</v>
      </c>
      <c r="C3" s="4">
        <f t="shared" si="2"/>
        <v>666.66666666666674</v>
      </c>
      <c r="D3" s="4">
        <f t="shared" si="3"/>
        <v>800.00000000000011</v>
      </c>
      <c r="E3" s="5">
        <f t="shared" si="4"/>
        <v>2730000</v>
      </c>
      <c r="F3" s="66">
        <f t="shared" si="5"/>
        <v>4914</v>
      </c>
      <c r="G3" s="66">
        <f t="shared" si="6"/>
        <v>4095</v>
      </c>
      <c r="H3" s="66">
        <f t="shared" si="7"/>
        <v>3413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800</v>
      </c>
      <c r="P3" s="75">
        <f t="shared" ref="P2:P9" si="11">O3/1.2</f>
        <v>666.66666666666674</v>
      </c>
      <c r="Q3" s="75">
        <f t="shared" si="10"/>
        <v>555.55555555555566</v>
      </c>
      <c r="R3" s="2">
        <v>2730000</v>
      </c>
      <c r="S3" s="2"/>
      <c r="T3" s="2"/>
      <c r="AE3" s="68"/>
    </row>
    <row r="4" spans="1:35">
      <c r="A4" s="4">
        <f t="shared" si="0"/>
        <v>3</v>
      </c>
      <c r="B4" s="4">
        <f t="shared" si="1"/>
        <v>585</v>
      </c>
      <c r="C4" s="4">
        <f t="shared" si="2"/>
        <v>702</v>
      </c>
      <c r="D4" s="4">
        <f t="shared" si="3"/>
        <v>842.4</v>
      </c>
      <c r="E4" s="5">
        <f t="shared" si="4"/>
        <v>2900000</v>
      </c>
      <c r="F4" s="66">
        <f t="shared" si="5"/>
        <v>4957</v>
      </c>
      <c r="G4" s="66">
        <f t="shared" si="6"/>
        <v>4131</v>
      </c>
      <c r="H4" s="66">
        <f t="shared" si="7"/>
        <v>3443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>
        <v>0</v>
      </c>
      <c r="P4" s="75">
        <f t="shared" ref="P4:P8" si="12">O4/1.2</f>
        <v>0</v>
      </c>
      <c r="Q4" s="75">
        <v>585</v>
      </c>
      <c r="R4" s="2">
        <v>2900000</v>
      </c>
      <c r="S4" s="2"/>
      <c r="T4" s="2"/>
    </row>
    <row r="5" spans="1:35">
      <c r="A5" s="4">
        <f t="shared" si="0"/>
        <v>4</v>
      </c>
      <c r="B5" s="4">
        <f t="shared" si="1"/>
        <v>400</v>
      </c>
      <c r="C5" s="4">
        <f t="shared" si="2"/>
        <v>480</v>
      </c>
      <c r="D5" s="4">
        <f t="shared" si="3"/>
        <v>576</v>
      </c>
      <c r="E5" s="5">
        <f t="shared" si="4"/>
        <v>1800000</v>
      </c>
      <c r="F5" s="66">
        <f t="shared" si="5"/>
        <v>4500</v>
      </c>
      <c r="G5" s="66">
        <f t="shared" si="6"/>
        <v>3750</v>
      </c>
      <c r="H5" s="66">
        <f t="shared" si="7"/>
        <v>3125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>
        <v>0</v>
      </c>
      <c r="P5" s="75">
        <f t="shared" si="12"/>
        <v>0</v>
      </c>
      <c r="Q5" s="75">
        <v>400</v>
      </c>
      <c r="R5" s="2">
        <v>1800000</v>
      </c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>
        <v>0</v>
      </c>
      <c r="P6" s="75">
        <f t="shared" si="12"/>
        <v>0</v>
      </c>
      <c r="Q6" s="75">
        <f t="shared" ref="Q4:Q8" si="1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>
        <v>0</v>
      </c>
      <c r="P7" s="75">
        <f t="shared" si="12"/>
        <v>0</v>
      </c>
      <c r="Q7" s="75">
        <f t="shared" si="13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si="12"/>
        <v>0</v>
      </c>
      <c r="Q8" s="75">
        <f t="shared" si="13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si="11"/>
        <v>0</v>
      </c>
      <c r="Q9" s="75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4">O10/1.2</f>
        <v>0</v>
      </c>
      <c r="Q10" s="75">
        <f t="shared" ref="Q10" si="15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6">O11/1.2</f>
        <v>0</v>
      </c>
      <c r="Q11">
        <f t="shared" ref="Q11" si="17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8">O12/1.2</f>
        <v>0</v>
      </c>
      <c r="Q12">
        <f t="shared" ref="Q12" si="19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5">
        <v>0</v>
      </c>
      <c r="P19" s="75">
        <f>O19/1.2</f>
        <v>0</v>
      </c>
      <c r="Q19" s="75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7:M18"/>
  <sheetViews>
    <sheetView workbookViewId="0">
      <selection activeCell="N16" sqref="N16"/>
    </sheetView>
  </sheetViews>
  <sheetFormatPr defaultRowHeight="15"/>
  <sheetData>
    <row r="7" spans="9:13">
      <c r="I7" t="s">
        <v>98</v>
      </c>
      <c r="J7">
        <v>11.8</v>
      </c>
      <c r="K7">
        <v>9.3000000000000007</v>
      </c>
      <c r="L7">
        <f>K7*J7</f>
        <v>109.74000000000001</v>
      </c>
    </row>
    <row r="8" spans="9:13">
      <c r="I8" t="s">
        <v>99</v>
      </c>
      <c r="J8">
        <v>9.3000000000000007</v>
      </c>
      <c r="K8">
        <v>9.4</v>
      </c>
      <c r="L8">
        <f>K8*J8</f>
        <v>87.420000000000016</v>
      </c>
    </row>
    <row r="9" spans="9:13">
      <c r="I9" t="s">
        <v>100</v>
      </c>
      <c r="J9">
        <v>9.3000000000000007</v>
      </c>
      <c r="K9">
        <v>7.1</v>
      </c>
      <c r="L9" s="75">
        <f t="shared" ref="L9:L13" si="0">K9*J9</f>
        <v>66.03</v>
      </c>
    </row>
    <row r="10" spans="9:13">
      <c r="I10" t="s">
        <v>101</v>
      </c>
      <c r="J10">
        <v>6</v>
      </c>
      <c r="K10">
        <v>3</v>
      </c>
      <c r="L10" s="75">
        <f t="shared" si="0"/>
        <v>18</v>
      </c>
    </row>
    <row r="11" spans="9:13">
      <c r="I11" t="s">
        <v>102</v>
      </c>
      <c r="J11">
        <v>4.5</v>
      </c>
      <c r="K11">
        <v>3.2</v>
      </c>
      <c r="L11" s="75">
        <f t="shared" si="0"/>
        <v>14.4</v>
      </c>
    </row>
    <row r="12" spans="9:13">
      <c r="I12" t="s">
        <v>103</v>
      </c>
      <c r="J12">
        <v>6.2</v>
      </c>
      <c r="K12">
        <v>4.2</v>
      </c>
      <c r="L12" s="75">
        <f t="shared" si="0"/>
        <v>26.040000000000003</v>
      </c>
    </row>
    <row r="13" spans="9:13">
      <c r="I13" s="75" t="s">
        <v>104</v>
      </c>
      <c r="J13">
        <v>6.8</v>
      </c>
      <c r="K13">
        <v>4.2</v>
      </c>
      <c r="L13" s="75">
        <f t="shared" si="0"/>
        <v>28.56</v>
      </c>
    </row>
    <row r="14" spans="9:13">
      <c r="I14" s="75"/>
      <c r="L14" s="7">
        <f>SUM(L7:L13)</f>
        <v>350.19000000000005</v>
      </c>
    </row>
    <row r="15" spans="9:13" ht="15.75" thickBot="1"/>
    <row r="16" spans="9:13" s="75" customFormat="1" ht="15.75" thickBot="1">
      <c r="K16" s="122" t="s">
        <v>106</v>
      </c>
      <c r="L16" s="122"/>
      <c r="M16" s="121">
        <f>L14+L18</f>
        <v>378.09000000000003</v>
      </c>
    </row>
    <row r="18" spans="9:12">
      <c r="I18" t="s">
        <v>105</v>
      </c>
      <c r="J18">
        <v>9.3000000000000007</v>
      </c>
      <c r="K18">
        <v>3</v>
      </c>
      <c r="L18" s="7">
        <f>K18*J18</f>
        <v>27.900000000000002</v>
      </c>
    </row>
  </sheetData>
  <mergeCells count="1">
    <mergeCell ref="K16:L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3" sqref="H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" activeCellId="1" sqref="I23 I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K8" sqref="K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mb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2024-01-01T10:36:50Z</dcterms:modified>
</cp:coreProperties>
</file>