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December 2023\DEVINDERPAL CHAWLA - Cosmos\"/>
    </mc:Choice>
  </mc:AlternateContent>
  <xr:revisionPtr revIDLastSave="0" documentId="13_ncr:1_{A88E99CF-06A8-4B8F-AEA5-64259D6F638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44" i="17" l="1"/>
  <c r="R43" i="17"/>
  <c r="V40" i="4" l="1"/>
  <c r="V36" i="4"/>
  <c r="F36" i="4"/>
  <c r="P8" i="4" l="1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25" i="4"/>
  <c r="Q25" i="4" s="1"/>
  <c r="B25" i="4" s="1"/>
  <c r="C25" i="4" s="1"/>
  <c r="D25" i="4" s="1"/>
  <c r="J25" i="4"/>
  <c r="I25" i="4"/>
  <c r="E25" i="4"/>
  <c r="H25" i="4" s="1"/>
  <c r="A25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H21" i="4" s="1"/>
  <c r="A21" i="4"/>
  <c r="P20" i="4"/>
  <c r="Q20" i="4" s="1"/>
  <c r="B20" i="4" s="1"/>
  <c r="C20" i="4" s="1"/>
  <c r="D20" i="4" s="1"/>
  <c r="J20" i="4"/>
  <c r="I20" i="4"/>
  <c r="E20" i="4"/>
  <c r="H20" i="4" s="1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P13" i="4"/>
  <c r="B13" i="4" s="1"/>
  <c r="C13" i="4" s="1"/>
  <c r="D13" i="4" s="1"/>
  <c r="J13" i="4"/>
  <c r="I13" i="4"/>
  <c r="E13" i="4"/>
  <c r="A13" i="4"/>
  <c r="P11" i="4"/>
  <c r="Q11" i="4" s="1"/>
  <c r="B11" i="4" s="1"/>
  <c r="C11" i="4" s="1"/>
  <c r="D11" i="4" s="1"/>
  <c r="J11" i="4"/>
  <c r="I11" i="4"/>
  <c r="E11" i="4"/>
  <c r="H11" i="4" s="1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P3" i="4"/>
  <c r="B3" i="4" s="1"/>
  <c r="C3" i="4" s="1"/>
  <c r="D3" i="4" s="1"/>
  <c r="J3" i="4"/>
  <c r="I3" i="4"/>
  <c r="E3" i="4"/>
  <c r="A3" i="4"/>
  <c r="H17" i="4" l="1"/>
  <c r="H16" i="4"/>
  <c r="H4" i="4"/>
  <c r="H13" i="4"/>
  <c r="H7" i="4"/>
  <c r="F6" i="4"/>
  <c r="F7" i="4"/>
  <c r="F8" i="4"/>
  <c r="G7" i="4"/>
  <c r="G8" i="4"/>
  <c r="G6" i="4"/>
  <c r="H14" i="4"/>
  <c r="H18" i="4"/>
  <c r="H22" i="4"/>
  <c r="H15" i="4"/>
  <c r="H19" i="4"/>
  <c r="H23" i="4"/>
  <c r="H24" i="4"/>
  <c r="F13" i="4"/>
  <c r="F15" i="4"/>
  <c r="F17" i="4"/>
  <c r="F19" i="4"/>
  <c r="F21" i="4"/>
  <c r="F22" i="4"/>
  <c r="F24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F14" i="4"/>
  <c r="F16" i="4"/>
  <c r="F18" i="4"/>
  <c r="F20" i="4"/>
  <c r="F23" i="4"/>
  <c r="F25" i="4"/>
  <c r="H3" i="4"/>
  <c r="H5" i="4"/>
  <c r="H9" i="4"/>
  <c r="H10" i="4"/>
  <c r="F3" i="4"/>
  <c r="F4" i="4"/>
  <c r="F10" i="4"/>
  <c r="F11" i="4"/>
  <c r="F5" i="4"/>
  <c r="F9" i="4"/>
  <c r="G3" i="4"/>
  <c r="G9" i="4"/>
  <c r="G10" i="4"/>
  <c r="G4" i="4"/>
  <c r="G5" i="4"/>
  <c r="G11" i="4"/>
  <c r="V45" i="4"/>
  <c r="V39" i="4"/>
  <c r="V41" i="4" s="1"/>
  <c r="V34" i="4"/>
  <c r="V35" i="4" s="1"/>
  <c r="V42" i="4" l="1"/>
  <c r="V46" i="4" s="1"/>
  <c r="V47" i="4" l="1"/>
  <c r="V49" i="4"/>
  <c r="V48" i="4"/>
  <c r="R41" i="4"/>
  <c r="Q41" i="4"/>
  <c r="S41" i="4" l="1"/>
  <c r="S42" i="4" s="1"/>
  <c r="S44" i="4" s="1"/>
  <c r="S43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<sst xmlns="http://schemas.openxmlformats.org/spreadsheetml/2006/main" count="45" uniqueCount="40">
  <si>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</si>
  <si>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</si>
  <si>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</si>
  <si>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</si>
  <si>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</si>
  <si>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</si>
  <si>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</si>
  <si>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</si>
  <si>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</si>
  <si>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</si>
  <si>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</si>
  <si>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</si>
  <si>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</si>
  <si>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</si>
  <si>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</si>
  <si>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</si>
  <si>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</si>
  <si>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</si>
  <si>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</si>
  <si>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</si>
  <si>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</si>
  <si>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</si>
  <si>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</si>
  <si>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</si>
  <si>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</si>
  <si>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</si>
  <si>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</si>
  <si>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</si>
  <si>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</si>
  <si>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</si>
  <si>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</si>
  <si>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</si>
  <si>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</si>
  <si>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</si>
  <si>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</si>
  <si>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</si>
  <si>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</si>
  <si>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Naupada ) - DEVINDERPAL CHAWLA</t>
  </si>
  <si>
    <t>CA</t>
  </si>
  <si>
    <t>CA 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</si>
</sst>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1" fillId="4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1" fillId="2" borderId="0" xfId="0" applyNumberFormat="1" applyFont="1" applyFill="1"/>
    <xf numFmtId="4" fontId="1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50099</xdr:colOff>
      <xdr:row>43</xdr:row>
      <xdr:rowOff>10606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25817-22BA-4A87-90CF-2D5BBE60B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7728499" cy="7744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345415</xdr:colOff>
      <xdr:row>45</xdr:row>
      <xdr:rowOff>58195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45A94-868C-4498-A5BF-AAA67CAF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23815" cy="748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27</xdr:col>
      <xdr:colOff>411929</xdr:colOff>
      <xdr:row>44</xdr:row>
      <xdr:rowOff>86880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A68C3-8762-4841-A59A-5324937F2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6871129" cy="8278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459731</xdr:colOff>
      <xdr:row>34</xdr:row>
      <xdr:rowOff>38936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895D57-64C2-4682-B0CC-CF8DBE5C3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38131" cy="59920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459731</xdr:colOff>
      <xdr:row>37</xdr:row>
      <xdr:rowOff>86535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C4D3F-4DBA-4E83-9033-A4175B2FA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138131" cy="58015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35</xdr:col>
      <xdr:colOff>545468</xdr:colOff>
      <xdr:row>29</xdr:row>
      <xdr:rowOff>105561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B0B03-5A08-4E25-B92C-E82F6C381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18223868" cy="563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abSelected="1" topLeftCell="C19" zoomScaleNormal="100" workbookViewId="0">
      <selection activeCell="W38" sqref="W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9.4257812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/>
      <c r="T2"/>
    </row>
    <row r="3" spans="1:20" x14ac:dyDescent="0.25">
      <c r="A3" s="4">
        <f t="shared" ref="A3:A11" si="0">N3</f>
        <v>0</v>
      </c>
      <c r="B3" s="4">
        <f t="shared" ref="B3:B11" si="1">Q3</f>
        <v>714</v>
      </c>
      <c r="C3" s="4">
        <f>B3*1.2</f>
        <v>856.8</v>
      </c>
      <c r="D3" s="4">
        <f t="shared" ref="D3:D11" si="2">C3*1.2</f>
        <v>1028.1599999999999</v>
      </c>
      <c r="E3" s="5">
        <f t="shared" ref="E3:E11" si="3">R3</f>
        <v>12000000</v>
      </c>
      <c r="F3" s="9">
        <f t="shared" ref="F3:F11" si="4">ROUND((E3/B3),0)</f>
        <v>16807</v>
      </c>
      <c r="G3" s="9">
        <f t="shared" ref="G3:G11" si="5">ROUND((E3/C3),0)</f>
        <v>14006</v>
      </c>
      <c r="H3" s="9">
        <f t="shared" ref="H3:H11" si="6">ROUND((E3/D3),0)</f>
        <v>11671</v>
      </c>
      <c r="I3" s="4" t="e">
        <f>#REF!</f>
        <v>#REF!</v>
      </c>
      <c r="J3" s="4">
        <f t="shared" ref="J3:J11" si="7">S3</f>
        <v>0</v>
      </c>
      <c r="O3">
        <v>0</v>
      </c>
      <c r="P3">
        <f t="shared" ref="P3:Q11" si="8">O3/1.2</f>
        <v>0</v>
      </c>
      <c r="Q3">
        <v>714</v>
      </c>
      <c r="R3" s="2">
        <v>12000000</v>
      </c>
    </row>
    <row r="4" spans="1:20" s="52" customFormat="1" x14ac:dyDescent="0.25">
      <c r="A4" s="47">
        <f t="shared" si="0"/>
        <v>0</v>
      </c>
      <c r="B4" s="47">
        <f t="shared" si="1"/>
        <v>580.83333333333337</v>
      </c>
      <c r="C4" s="47">
        <f t="shared" ref="C4:C11" si="9">B4*1.2</f>
        <v>697</v>
      </c>
      <c r="D4" s="47">
        <f t="shared" si="2"/>
        <v>836.4</v>
      </c>
      <c r="E4" s="51">
        <f t="shared" si="3"/>
        <v>12800000</v>
      </c>
      <c r="F4" s="47">
        <f t="shared" si="4"/>
        <v>22037</v>
      </c>
      <c r="G4" s="47">
        <f t="shared" si="5"/>
        <v>18364</v>
      </c>
      <c r="H4" s="47">
        <f t="shared" si="6"/>
        <v>15304</v>
      </c>
      <c r="I4" s="47" t="e">
        <f>#REF!</f>
        <v>#REF!</v>
      </c>
      <c r="J4" s="47">
        <f t="shared" si="7"/>
        <v>0</v>
      </c>
      <c r="O4" s="52">
        <v>0</v>
      </c>
      <c r="P4" s="52">
        <v>697</v>
      </c>
      <c r="Q4" s="52">
        <f t="shared" si="8"/>
        <v>580.83333333333337</v>
      </c>
      <c r="R4" s="53">
        <v>12800000</v>
      </c>
    </row>
    <row r="5" spans="1:20" x14ac:dyDescent="0.25">
      <c r="A5" s="4">
        <f t="shared" si="0"/>
        <v>0</v>
      </c>
      <c r="B5" s="4">
        <f t="shared" si="1"/>
        <v>700</v>
      </c>
      <c r="C5" s="4">
        <f t="shared" si="9"/>
        <v>840</v>
      </c>
      <c r="D5" s="4">
        <f t="shared" si="2"/>
        <v>1008</v>
      </c>
      <c r="E5" s="50">
        <f t="shared" si="3"/>
        <v>10010000</v>
      </c>
      <c r="F5" s="9">
        <f t="shared" si="4"/>
        <v>14300</v>
      </c>
      <c r="G5" s="9">
        <f t="shared" si="5"/>
        <v>11917</v>
      </c>
      <c r="H5" s="9">
        <f t="shared" si="6"/>
        <v>9931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700</v>
      </c>
      <c r="R5" s="2">
        <v>10010000</v>
      </c>
    </row>
    <row r="6" spans="1:20" x14ac:dyDescent="0.25">
      <c r="A6" s="4">
        <f t="shared" ref="A6:A8" si="10">N6</f>
        <v>0</v>
      </c>
      <c r="B6" s="4">
        <f t="shared" ref="B6:B8" si="11">Q6</f>
        <v>0</v>
      </c>
      <c r="C6" s="4">
        <f t="shared" ref="C6:C8" si="12">B6*1.2</f>
        <v>0</v>
      </c>
      <c r="D6" s="4">
        <f t="shared" ref="D6:D8" si="13">C6*1.2</f>
        <v>0</v>
      </c>
      <c r="E6" s="50">
        <f t="shared" ref="E6:E8" si="14">R6</f>
        <v>0</v>
      </c>
      <c r="F6" s="9" t="e">
        <f t="shared" ref="F6:F8" si="15">ROUND((E6/B6),0)</f>
        <v>#DIV/0!</v>
      </c>
      <c r="G6" s="9" t="e">
        <f t="shared" ref="G6:G8" si="16">ROUND((E6/C6),0)</f>
        <v>#DIV/0!</v>
      </c>
      <c r="H6" s="9" t="e">
        <f t="shared" ref="H6:H8" si="17">ROUND((E6/D6),0)</f>
        <v>#DIV/0!</v>
      </c>
      <c r="I6" s="4" t="e">
        <f>#REF!</f>
        <v>#REF!</v>
      </c>
      <c r="J6" s="4">
        <f t="shared" ref="J6:J8" si="18">S6</f>
        <v>0</v>
      </c>
      <c r="O6">
        <v>0</v>
      </c>
      <c r="P6">
        <f t="shared" ref="P6:P8" si="19">O6/1.2</f>
        <v>0</v>
      </c>
      <c r="Q6">
        <f t="shared" ref="Q6:Q8" si="20">P6/1.2</f>
        <v>0</v>
      </c>
      <c r="R6" s="2">
        <v>0</v>
      </c>
    </row>
    <row r="7" spans="1:20" x14ac:dyDescent="0.25">
      <c r="A7" s="4">
        <f t="shared" si="10"/>
        <v>0</v>
      </c>
      <c r="B7" s="4">
        <f t="shared" si="11"/>
        <v>0</v>
      </c>
      <c r="C7" s="4">
        <f t="shared" si="12"/>
        <v>0</v>
      </c>
      <c r="D7" s="4">
        <f t="shared" si="13"/>
        <v>0</v>
      </c>
      <c r="E7" s="50">
        <f t="shared" si="14"/>
        <v>0</v>
      </c>
      <c r="F7" s="9" t="e">
        <f t="shared" si="15"/>
        <v>#DIV/0!</v>
      </c>
      <c r="G7" s="9" t="e">
        <f t="shared" si="16"/>
        <v>#DIV/0!</v>
      </c>
      <c r="H7" s="9" t="e">
        <f t="shared" si="17"/>
        <v>#DIV/0!</v>
      </c>
      <c r="I7" s="4" t="e">
        <f>#REF!</f>
        <v>#REF!</v>
      </c>
      <c r="J7" s="4">
        <f t="shared" si="18"/>
        <v>0</v>
      </c>
      <c r="O7">
        <v>0</v>
      </c>
      <c r="P7">
        <f t="shared" si="19"/>
        <v>0</v>
      </c>
      <c r="Q7">
        <f t="shared" si="20"/>
        <v>0</v>
      </c>
      <c r="R7" s="2">
        <v>0</v>
      </c>
    </row>
    <row r="8" spans="1:20" x14ac:dyDescent="0.25">
      <c r="A8" s="4">
        <f t="shared" si="10"/>
        <v>0</v>
      </c>
      <c r="B8" s="4">
        <f t="shared" si="11"/>
        <v>0</v>
      </c>
      <c r="C8" s="4">
        <f t="shared" si="12"/>
        <v>0</v>
      </c>
      <c r="D8" s="4">
        <f t="shared" si="13"/>
        <v>0</v>
      </c>
      <c r="E8" s="50">
        <f t="shared" si="14"/>
        <v>0</v>
      </c>
      <c r="F8" s="9" t="e">
        <f t="shared" si="15"/>
        <v>#DIV/0!</v>
      </c>
      <c r="G8" s="9" t="e">
        <f t="shared" si="16"/>
        <v>#DIV/0!</v>
      </c>
      <c r="H8" s="9" t="e">
        <f t="shared" si="17"/>
        <v>#DIV/0!</v>
      </c>
      <c r="I8" s="4" t="e">
        <f>#REF!</f>
        <v>#REF!</v>
      </c>
      <c r="J8" s="4">
        <f t="shared" si="18"/>
        <v>0</v>
      </c>
      <c r="O8">
        <v>0</v>
      </c>
      <c r="P8">
        <f t="shared" si="19"/>
        <v>0</v>
      </c>
      <c r="Q8">
        <f t="shared" si="2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0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8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0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ht="36.75" customHeight="1" x14ac:dyDescent="0.25">
      <c r="A12" s="48" t="s">
        <v>36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0" s="52" customFormat="1" ht="14.25" customHeight="1" x14ac:dyDescent="0.25">
      <c r="A13" s="47">
        <f t="shared" ref="A13:A25" si="21">N13</f>
        <v>0</v>
      </c>
      <c r="B13" s="47">
        <f t="shared" ref="B13:B25" si="22">Q13</f>
        <v>620</v>
      </c>
      <c r="C13" s="47">
        <f>B13*1.2</f>
        <v>744</v>
      </c>
      <c r="D13" s="47">
        <f t="shared" ref="D13:D25" si="23">C13*1.2</f>
        <v>892.8</v>
      </c>
      <c r="E13" s="51">
        <f t="shared" ref="E13:E25" si="24">R13</f>
        <v>15000000</v>
      </c>
      <c r="F13" s="47">
        <f t="shared" ref="F13:F25" si="25">ROUND((E13/B13),0)</f>
        <v>24194</v>
      </c>
      <c r="G13" s="47">
        <f t="shared" ref="G13:G25" si="26">ROUND((E13/C13),0)</f>
        <v>20161</v>
      </c>
      <c r="H13" s="47">
        <f t="shared" ref="H13:H25" si="27">ROUND((E13/D13),0)</f>
        <v>16801</v>
      </c>
      <c r="I13" s="47" t="e">
        <f>#REF!</f>
        <v>#REF!</v>
      </c>
      <c r="J13" s="47">
        <f t="shared" ref="J13:J25" si="28">S13</f>
        <v>0</v>
      </c>
      <c r="O13" s="52">
        <v>0</v>
      </c>
      <c r="P13" s="52">
        <f t="shared" ref="P13:Q25" si="29">O13/1.2</f>
        <v>0</v>
      </c>
      <c r="Q13" s="52">
        <v>620</v>
      </c>
      <c r="R13" s="53">
        <v>15000000</v>
      </c>
    </row>
    <row r="14" spans="1:20" ht="14.25" customHeight="1" x14ac:dyDescent="0.25">
      <c r="A14" s="4">
        <f t="shared" si="21"/>
        <v>0</v>
      </c>
      <c r="B14" s="4">
        <f t="shared" si="22"/>
        <v>860</v>
      </c>
      <c r="C14" s="4">
        <f t="shared" ref="C14:C25" si="30">B14*1.2</f>
        <v>1032</v>
      </c>
      <c r="D14" s="4">
        <f t="shared" si="23"/>
        <v>1238.3999999999999</v>
      </c>
      <c r="E14" s="5">
        <f t="shared" si="24"/>
        <v>19500000</v>
      </c>
      <c r="F14" s="9">
        <f t="shared" si="25"/>
        <v>22674</v>
      </c>
      <c r="G14" s="9">
        <f t="shared" si="26"/>
        <v>18895</v>
      </c>
      <c r="H14" s="9">
        <f t="shared" si="27"/>
        <v>15746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v>860</v>
      </c>
      <c r="R14" s="2">
        <v>19500000</v>
      </c>
    </row>
    <row r="15" spans="1:20" s="52" customFormat="1" ht="14.25" customHeight="1" x14ac:dyDescent="0.25">
      <c r="A15" s="47">
        <f t="shared" si="21"/>
        <v>0</v>
      </c>
      <c r="B15" s="47">
        <f t="shared" si="22"/>
        <v>750</v>
      </c>
      <c r="C15" s="47">
        <f t="shared" si="30"/>
        <v>900</v>
      </c>
      <c r="D15" s="47">
        <f t="shared" si="23"/>
        <v>1080</v>
      </c>
      <c r="E15" s="51">
        <f t="shared" si="24"/>
        <v>18000000</v>
      </c>
      <c r="F15" s="47">
        <f t="shared" si="25"/>
        <v>24000</v>
      </c>
      <c r="G15" s="47">
        <f t="shared" si="26"/>
        <v>20000</v>
      </c>
      <c r="H15" s="47">
        <f t="shared" si="27"/>
        <v>16667</v>
      </c>
      <c r="I15" s="47" t="e">
        <f>#REF!</f>
        <v>#REF!</v>
      </c>
      <c r="J15" s="47">
        <f t="shared" si="28"/>
        <v>0</v>
      </c>
      <c r="O15" s="52">
        <v>0</v>
      </c>
      <c r="P15" s="52">
        <f t="shared" si="29"/>
        <v>0</v>
      </c>
      <c r="Q15" s="52">
        <v>750</v>
      </c>
      <c r="R15" s="53">
        <v>18000000</v>
      </c>
    </row>
    <row r="16" spans="1:20" ht="14.25" customHeight="1" x14ac:dyDescent="0.25">
      <c r="A16" s="4">
        <f t="shared" si="21"/>
        <v>0</v>
      </c>
      <c r="B16" s="4">
        <f t="shared" si="22"/>
        <v>1140</v>
      </c>
      <c r="C16" s="4">
        <f t="shared" si="30"/>
        <v>1368</v>
      </c>
      <c r="D16" s="4">
        <f t="shared" si="23"/>
        <v>1641.6</v>
      </c>
      <c r="E16" s="50">
        <f t="shared" si="24"/>
        <v>27500000</v>
      </c>
      <c r="F16" s="9">
        <f t="shared" si="25"/>
        <v>24123</v>
      </c>
      <c r="G16" s="9">
        <f t="shared" si="26"/>
        <v>20102</v>
      </c>
      <c r="H16" s="9">
        <f t="shared" si="27"/>
        <v>16752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v>1140</v>
      </c>
      <c r="R16" s="2">
        <v>27500000</v>
      </c>
    </row>
    <row r="17" spans="1:25" ht="14.25" customHeight="1" x14ac:dyDescent="0.25">
      <c r="A17" s="4">
        <f t="shared" si="21"/>
        <v>0</v>
      </c>
      <c r="B17" s="4">
        <f t="shared" si="22"/>
        <v>754</v>
      </c>
      <c r="C17" s="4">
        <f t="shared" si="30"/>
        <v>904.8</v>
      </c>
      <c r="D17" s="4">
        <f t="shared" si="23"/>
        <v>1085.76</v>
      </c>
      <c r="E17" s="50">
        <f t="shared" si="24"/>
        <v>17500000</v>
      </c>
      <c r="F17" s="9">
        <f t="shared" si="25"/>
        <v>23210</v>
      </c>
      <c r="G17" s="9">
        <f t="shared" si="26"/>
        <v>19341</v>
      </c>
      <c r="H17" s="9">
        <f t="shared" si="27"/>
        <v>16118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v>754</v>
      </c>
      <c r="R17" s="2">
        <v>17500000</v>
      </c>
    </row>
    <row r="18" spans="1:25" ht="14.25" customHeight="1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0">
        <f t="shared" si="24"/>
        <v>0</v>
      </c>
      <c r="F18" s="9" t="e">
        <f t="shared" si="25"/>
        <v>#DIV/0!</v>
      </c>
      <c r="G18" s="9" t="e">
        <f t="shared" si="26"/>
        <v>#DIV/0!</v>
      </c>
      <c r="H18" s="9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</row>
    <row r="19" spans="1:25" ht="14.25" customHeight="1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0">
        <f t="shared" si="24"/>
        <v>0</v>
      </c>
      <c r="F19" s="9" t="e">
        <f t="shared" si="25"/>
        <v>#DIV/0!</v>
      </c>
      <c r="G19" s="9" t="e">
        <f t="shared" si="26"/>
        <v>#DIV/0!</v>
      </c>
      <c r="H19" s="9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</row>
    <row r="20" spans="1:25" ht="14.25" customHeight="1" x14ac:dyDescent="0.25">
      <c r="A20" s="4">
        <f t="shared" si="21"/>
        <v>0</v>
      </c>
      <c r="B20" s="4">
        <f t="shared" si="22"/>
        <v>0</v>
      </c>
      <c r="C20" s="4">
        <f t="shared" si="30"/>
        <v>0</v>
      </c>
      <c r="D20" s="4">
        <f t="shared" si="23"/>
        <v>0</v>
      </c>
      <c r="E20" s="50">
        <f t="shared" si="24"/>
        <v>0</v>
      </c>
      <c r="F20" s="9" t="e">
        <f t="shared" si="25"/>
        <v>#DIV/0!</v>
      </c>
      <c r="G20" s="9" t="e">
        <f t="shared" si="26"/>
        <v>#DIV/0!</v>
      </c>
      <c r="H20" s="9" t="e">
        <f t="shared" si="27"/>
        <v>#DIV/0!</v>
      </c>
      <c r="I20" s="4" t="e">
        <f>#REF!</f>
        <v>#REF!</v>
      </c>
      <c r="J20" s="4">
        <f t="shared" si="28"/>
        <v>0</v>
      </c>
      <c r="O20">
        <v>0</v>
      </c>
      <c r="P20">
        <f t="shared" si="29"/>
        <v>0</v>
      </c>
      <c r="Q20">
        <f t="shared" si="29"/>
        <v>0</v>
      </c>
      <c r="R20" s="2">
        <v>0</v>
      </c>
    </row>
    <row r="21" spans="1:25" ht="14.25" customHeight="1" x14ac:dyDescent="0.25">
      <c r="A21" s="4">
        <f t="shared" si="21"/>
        <v>0</v>
      </c>
      <c r="B21" s="4">
        <f t="shared" si="22"/>
        <v>0</v>
      </c>
      <c r="C21" s="4">
        <f t="shared" si="30"/>
        <v>0</v>
      </c>
      <c r="D21" s="4">
        <f t="shared" si="23"/>
        <v>0</v>
      </c>
      <c r="E21" s="50">
        <f t="shared" si="24"/>
        <v>0</v>
      </c>
      <c r="F21" s="9" t="e">
        <f t="shared" si="25"/>
        <v>#DIV/0!</v>
      </c>
      <c r="G21" s="9" t="e">
        <f t="shared" si="26"/>
        <v>#DIV/0!</v>
      </c>
      <c r="H21" s="9" t="e">
        <f t="shared" si="27"/>
        <v>#DIV/0!</v>
      </c>
      <c r="I21" s="4" t="e">
        <f>#REF!</f>
        <v>#REF!</v>
      </c>
      <c r="J21" s="4">
        <f t="shared" si="28"/>
        <v>0</v>
      </c>
      <c r="O21">
        <v>0</v>
      </c>
      <c r="P21">
        <f t="shared" si="29"/>
        <v>0</v>
      </c>
      <c r="Q21">
        <f t="shared" si="29"/>
        <v>0</v>
      </c>
      <c r="R21" s="2">
        <v>0</v>
      </c>
    </row>
    <row r="22" spans="1:25" ht="14.25" customHeight="1" x14ac:dyDescent="0.25">
      <c r="A22" s="4">
        <f t="shared" si="21"/>
        <v>0</v>
      </c>
      <c r="B22" s="4">
        <f t="shared" si="22"/>
        <v>0</v>
      </c>
      <c r="C22" s="4">
        <f t="shared" si="30"/>
        <v>0</v>
      </c>
      <c r="D22" s="4">
        <f t="shared" si="23"/>
        <v>0</v>
      </c>
      <c r="E22" s="50">
        <f t="shared" si="24"/>
        <v>0</v>
      </c>
      <c r="F22" s="9" t="e">
        <f t="shared" si="25"/>
        <v>#DIV/0!</v>
      </c>
      <c r="G22" s="9" t="e">
        <f t="shared" si="26"/>
        <v>#DIV/0!</v>
      </c>
      <c r="H22" s="9" t="e">
        <f t="shared" si="27"/>
        <v>#DIV/0!</v>
      </c>
      <c r="I22" s="4" t="e">
        <f>#REF!</f>
        <v>#REF!</v>
      </c>
      <c r="J22" s="4">
        <f t="shared" si="28"/>
        <v>0</v>
      </c>
      <c r="O22">
        <v>0</v>
      </c>
      <c r="P22">
        <f t="shared" si="29"/>
        <v>0</v>
      </c>
      <c r="Q22">
        <f t="shared" si="29"/>
        <v>0</v>
      </c>
      <c r="R22" s="2">
        <v>0</v>
      </c>
    </row>
    <row r="23" spans="1:25" ht="14.25" customHeight="1" x14ac:dyDescent="0.25">
      <c r="A23" s="4">
        <f t="shared" si="21"/>
        <v>0</v>
      </c>
      <c r="B23" s="4">
        <f t="shared" si="22"/>
        <v>0</v>
      </c>
      <c r="C23" s="4">
        <f t="shared" si="30"/>
        <v>0</v>
      </c>
      <c r="D23" s="4">
        <f t="shared" si="23"/>
        <v>0</v>
      </c>
      <c r="E23" s="5">
        <f t="shared" si="24"/>
        <v>0</v>
      </c>
      <c r="F23" s="9" t="e">
        <f t="shared" si="25"/>
        <v>#DIV/0!</v>
      </c>
      <c r="G23" s="9" t="e">
        <f t="shared" si="26"/>
        <v>#DIV/0!</v>
      </c>
      <c r="H23" s="9" t="e">
        <f t="shared" si="27"/>
        <v>#DIV/0!</v>
      </c>
      <c r="I23" s="4" t="e">
        <f>#REF!</f>
        <v>#REF!</v>
      </c>
      <c r="J23" s="4">
        <f t="shared" si="28"/>
        <v>0</v>
      </c>
      <c r="O23">
        <v>0</v>
      </c>
      <c r="P23">
        <f t="shared" si="29"/>
        <v>0</v>
      </c>
      <c r="Q23">
        <f t="shared" si="29"/>
        <v>0</v>
      </c>
      <c r="R23" s="2">
        <v>0</v>
      </c>
    </row>
    <row r="24" spans="1:25" ht="14.25" customHeight="1" x14ac:dyDescent="0.25">
      <c r="A24" s="4">
        <f t="shared" si="21"/>
        <v>0</v>
      </c>
      <c r="B24" s="4">
        <f t="shared" si="22"/>
        <v>0</v>
      </c>
      <c r="C24" s="4">
        <f t="shared" si="30"/>
        <v>0</v>
      </c>
      <c r="D24" s="4">
        <f t="shared" si="23"/>
        <v>0</v>
      </c>
      <c r="E24" s="5">
        <f t="shared" si="24"/>
        <v>0</v>
      </c>
      <c r="F24" s="9" t="e">
        <f t="shared" si="25"/>
        <v>#DIV/0!</v>
      </c>
      <c r="G24" s="9" t="e">
        <f t="shared" si="26"/>
        <v>#DIV/0!</v>
      </c>
      <c r="H24" s="9" t="e">
        <f t="shared" si="27"/>
        <v>#DIV/0!</v>
      </c>
      <c r="I24" s="4" t="e">
        <f>#REF!</f>
        <v>#REF!</v>
      </c>
      <c r="J24" s="4">
        <f t="shared" si="28"/>
        <v>0</v>
      </c>
      <c r="O24">
        <v>0</v>
      </c>
      <c r="P24">
        <f t="shared" si="29"/>
        <v>0</v>
      </c>
      <c r="Q24">
        <f t="shared" si="29"/>
        <v>0</v>
      </c>
      <c r="R24" s="2">
        <v>0</v>
      </c>
    </row>
    <row r="25" spans="1:25" x14ac:dyDescent="0.25">
      <c r="A25" s="4">
        <f t="shared" si="21"/>
        <v>0</v>
      </c>
      <c r="B25" s="4">
        <f t="shared" si="22"/>
        <v>0</v>
      </c>
      <c r="C25" s="4">
        <f t="shared" si="30"/>
        <v>0</v>
      </c>
      <c r="D25" s="4">
        <f t="shared" si="23"/>
        <v>0</v>
      </c>
      <c r="E25" s="5">
        <f t="shared" si="24"/>
        <v>0</v>
      </c>
      <c r="F25" s="9" t="e">
        <f t="shared" si="25"/>
        <v>#DIV/0!</v>
      </c>
      <c r="G25" s="9" t="e">
        <f t="shared" si="26"/>
        <v>#DIV/0!</v>
      </c>
      <c r="H25" s="4" t="e">
        <f t="shared" si="27"/>
        <v>#DIV/0!</v>
      </c>
      <c r="I25" s="4" t="e">
        <f>#REF!</f>
        <v>#REF!</v>
      </c>
      <c r="J25" s="4">
        <f t="shared" si="28"/>
        <v>0</v>
      </c>
      <c r="O25">
        <v>0</v>
      </c>
      <c r="P25">
        <f t="shared" si="29"/>
        <v>0</v>
      </c>
      <c r="Q25">
        <f t="shared" si="29"/>
        <v>0</v>
      </c>
      <c r="R25" s="2">
        <v>0</v>
      </c>
    </row>
    <row r="26" spans="1:25" x14ac:dyDescent="0.25">
      <c r="A26" s="4"/>
      <c r="B26" s="4"/>
      <c r="C26" s="4"/>
      <c r="D26" s="4"/>
      <c r="F26"/>
      <c r="I26" s="4"/>
      <c r="J26" s="4"/>
      <c r="R26" s="54"/>
    </row>
    <row r="27" spans="1:25" x14ac:dyDescent="0.25">
      <c r="A27" s="4"/>
      <c r="B27" s="4"/>
      <c r="C27" s="4"/>
      <c r="D27" s="4"/>
      <c r="F27"/>
      <c r="I27" s="4"/>
      <c r="J27" s="4"/>
      <c r="R27" s="2"/>
    </row>
    <row r="28" spans="1:25" x14ac:dyDescent="0.25">
      <c r="A28" s="4"/>
      <c r="B28" s="4"/>
      <c r="C28" s="4"/>
      <c r="D28" s="4"/>
      <c r="F28"/>
      <c r="I28" s="4"/>
      <c r="J28" s="4"/>
      <c r="R28" s="2"/>
    </row>
    <row r="29" spans="1:25" x14ac:dyDescent="0.25">
      <c r="A29" s="4"/>
      <c r="B29" s="4"/>
      <c r="C29" s="4"/>
      <c r="D29" s="4"/>
      <c r="F29"/>
      <c r="I29" s="4"/>
      <c r="J29" s="4"/>
      <c r="R29" s="2"/>
    </row>
    <row r="30" spans="1:25" x14ac:dyDescent="0.25">
      <c r="A30" s="4"/>
      <c r="B30" s="4"/>
      <c r="C30" s="4"/>
      <c r="D30" s="4"/>
      <c r="F30"/>
      <c r="I30" s="4"/>
      <c r="J30" s="4"/>
      <c r="R30" s="2"/>
      <c r="X30" s="7"/>
      <c r="Y30" s="7"/>
    </row>
    <row r="31" spans="1:25" ht="14.25" customHeight="1" x14ac:dyDescent="0.3">
      <c r="F31"/>
      <c r="U31" s="31" t="s">
        <v>20</v>
      </c>
      <c r="V31" s="32"/>
      <c r="W31" s="33"/>
      <c r="X31" s="18"/>
      <c r="Y31" s="7"/>
    </row>
    <row r="32" spans="1:25" ht="38.25" customHeight="1" x14ac:dyDescent="0.3">
      <c r="S32" s="10"/>
      <c r="T32" s="10"/>
      <c r="U32" s="31" t="s">
        <v>21</v>
      </c>
      <c r="V32" s="32">
        <v>2023</v>
      </c>
      <c r="W32" s="33"/>
      <c r="X32" s="18"/>
      <c r="Y32" s="7"/>
    </row>
    <row r="33" spans="5:25" ht="16.5" x14ac:dyDescent="0.3">
      <c r="S33" s="10"/>
      <c r="T33" s="10"/>
      <c r="U33" s="34" t="s">
        <v>22</v>
      </c>
      <c r="V33" s="35">
        <v>2001</v>
      </c>
      <c r="W33" s="33" t="s">
        <v>23</v>
      </c>
      <c r="X33" s="18"/>
      <c r="Y33" s="7"/>
    </row>
    <row r="34" spans="5:25" ht="16.5" x14ac:dyDescent="0.3">
      <c r="G34" s="6"/>
      <c r="H34" s="6"/>
      <c r="S34" s="10"/>
      <c r="T34" s="10"/>
      <c r="U34" s="36" t="s">
        <v>24</v>
      </c>
      <c r="V34" s="35">
        <f>V32-V33</f>
        <v>22</v>
      </c>
      <c r="W34" s="33"/>
      <c r="X34" s="18"/>
      <c r="Y34" s="7"/>
    </row>
    <row r="35" spans="5:25" ht="16.5" x14ac:dyDescent="0.3">
      <c r="E35" t="s">
        <v>39</v>
      </c>
      <c r="F35" s="7">
        <v>799</v>
      </c>
      <c r="S35" s="10"/>
      <c r="T35" s="10"/>
      <c r="U35" s="37"/>
      <c r="V35" s="35">
        <f>V34-60</f>
        <v>-38</v>
      </c>
      <c r="W35" s="33"/>
      <c r="X35" s="26"/>
      <c r="Y35" s="7"/>
    </row>
    <row r="36" spans="5:25" ht="16.5" x14ac:dyDescent="0.3">
      <c r="F36" s="7">
        <f>F35*1.2</f>
        <v>958.8</v>
      </c>
      <c r="S36" s="10"/>
      <c r="T36" s="10"/>
      <c r="U36" s="37" t="s">
        <v>25</v>
      </c>
      <c r="V36" s="38">
        <f>959*2800</f>
        <v>2685200</v>
      </c>
      <c r="W36" s="33"/>
      <c r="X36" s="26"/>
      <c r="Y36" s="7"/>
    </row>
    <row r="37" spans="5:25" ht="16.5" x14ac:dyDescent="0.3">
      <c r="S37" s="10"/>
      <c r="T37" s="10"/>
      <c r="U37" s="37" t="s">
        <v>26</v>
      </c>
      <c r="V37" s="35"/>
      <c r="W37" s="33"/>
      <c r="X37" s="26"/>
      <c r="Y37" s="7"/>
    </row>
    <row r="38" spans="5:25" ht="39" customHeight="1" x14ac:dyDescent="0.3">
      <c r="P38" s="49" t="s">
        <v>37</v>
      </c>
      <c r="Q38" s="49"/>
      <c r="R38" s="49"/>
      <c r="S38" s="49"/>
      <c r="U38" s="37"/>
      <c r="V38" s="35"/>
      <c r="W38" s="33"/>
      <c r="X38" s="26"/>
      <c r="Y38" s="7"/>
    </row>
    <row r="39" spans="5:25" ht="16.5" x14ac:dyDescent="0.3">
      <c r="U39" s="37" t="s">
        <v>27</v>
      </c>
      <c r="V39" s="39">
        <f>100-10</f>
        <v>90</v>
      </c>
      <c r="W39" s="33"/>
      <c r="X39" s="27"/>
      <c r="Y39" s="7"/>
    </row>
    <row r="40" spans="5:25" ht="16.5" x14ac:dyDescent="0.3">
      <c r="P40" s="14" t="s">
        <v>15</v>
      </c>
      <c r="Q40" s="14" t="s">
        <v>16</v>
      </c>
      <c r="R40" s="14" t="s">
        <v>17</v>
      </c>
      <c r="S40" s="14" t="s">
        <v>18</v>
      </c>
      <c r="T40" s="12"/>
      <c r="U40" s="31" t="s">
        <v>28</v>
      </c>
      <c r="V40" s="35">
        <f>V39*22/60</f>
        <v>33</v>
      </c>
      <c r="W40" s="33"/>
      <c r="X40" s="18"/>
      <c r="Y40" s="7"/>
    </row>
    <row r="41" spans="5:25" ht="16.5" x14ac:dyDescent="0.3">
      <c r="Q41">
        <f>N29</f>
        <v>0</v>
      </c>
      <c r="R41" s="15">
        <f>N27</f>
        <v>0</v>
      </c>
      <c r="S41" s="15">
        <f>R41*Q41</f>
        <v>0</v>
      </c>
      <c r="U41" s="31"/>
      <c r="V41" s="40">
        <f>V40%</f>
        <v>0.33</v>
      </c>
      <c r="W41" s="33"/>
      <c r="X41" s="18"/>
      <c r="Y41" s="7"/>
    </row>
    <row r="42" spans="5:25" ht="16.5" x14ac:dyDescent="0.3">
      <c r="R42" s="6" t="s">
        <v>18</v>
      </c>
      <c r="S42" s="16">
        <f>SUM(S41:S41)</f>
        <v>0</v>
      </c>
      <c r="U42" s="31" t="s">
        <v>29</v>
      </c>
      <c r="V42" s="41">
        <f>ROUND((V36*V41),0)</f>
        <v>886116</v>
      </c>
      <c r="W42" s="33"/>
      <c r="X42" s="18"/>
      <c r="Y42" s="7"/>
    </row>
    <row r="43" spans="5:25" ht="16.5" x14ac:dyDescent="0.3">
      <c r="R43" s="6" t="s">
        <v>13</v>
      </c>
      <c r="S43" s="16">
        <f>S42*90%</f>
        <v>0</v>
      </c>
      <c r="U43" s="31" t="s">
        <v>38</v>
      </c>
      <c r="V43" s="41">
        <v>799</v>
      </c>
      <c r="W43" s="33"/>
      <c r="X43" s="18"/>
      <c r="Y43" s="7"/>
    </row>
    <row r="44" spans="5:25" ht="16.5" x14ac:dyDescent="0.3">
      <c r="R44" s="6" t="s">
        <v>19</v>
      </c>
      <c r="S44" s="16">
        <f>S42*80%</f>
        <v>0</v>
      </c>
      <c r="U44" s="37" t="s">
        <v>17</v>
      </c>
      <c r="V44" s="35">
        <v>23000</v>
      </c>
      <c r="W44" s="33"/>
      <c r="X44" s="18"/>
      <c r="Y44" s="7"/>
    </row>
    <row r="45" spans="5:25" ht="16.5" x14ac:dyDescent="0.3">
      <c r="S45" s="10"/>
      <c r="T45" s="10"/>
      <c r="U45" s="37" t="s">
        <v>30</v>
      </c>
      <c r="V45" s="38">
        <f>V44*V43</f>
        <v>18377000</v>
      </c>
      <c r="W45" s="33"/>
      <c r="X45" s="26"/>
      <c r="Y45" s="7"/>
    </row>
    <row r="46" spans="5:25" ht="16.5" x14ac:dyDescent="0.3">
      <c r="S46" s="10"/>
      <c r="T46" s="10"/>
      <c r="U46" s="42" t="s">
        <v>31</v>
      </c>
      <c r="V46" s="43">
        <f>V45-V42</f>
        <v>17490884</v>
      </c>
      <c r="W46" s="44"/>
      <c r="X46" s="26"/>
      <c r="Y46" s="7"/>
    </row>
    <row r="47" spans="5:25" ht="16.5" x14ac:dyDescent="0.3">
      <c r="P47" s="13" t="s">
        <v>14</v>
      </c>
      <c r="S47" s="10"/>
      <c r="T47" s="11"/>
      <c r="U47" s="42" t="s">
        <v>32</v>
      </c>
      <c r="V47" s="43">
        <f>V46*0.9</f>
        <v>15741795.6</v>
      </c>
      <c r="W47" s="33"/>
      <c r="X47" s="28"/>
      <c r="Y47" s="7"/>
    </row>
    <row r="48" spans="5:25" ht="16.5" x14ac:dyDescent="0.3">
      <c r="S48" s="11"/>
      <c r="T48" s="10"/>
      <c r="U48" s="42" t="s">
        <v>33</v>
      </c>
      <c r="V48" s="45">
        <f>V46*0.8</f>
        <v>13992707.200000001</v>
      </c>
      <c r="W48" s="33"/>
      <c r="X48" s="29"/>
      <c r="Y48" s="7"/>
    </row>
    <row r="49" spans="15:25" ht="16.5" x14ac:dyDescent="0.3">
      <c r="S49" s="10"/>
      <c r="T49" s="10"/>
      <c r="U49" s="42" t="s">
        <v>34</v>
      </c>
      <c r="V49" s="46">
        <f>V46*0.025/12</f>
        <v>36439.341666666667</v>
      </c>
      <c r="W49" s="33"/>
      <c r="X49" s="30"/>
      <c r="Y49" s="7"/>
    </row>
    <row r="50" spans="15:25" ht="15.75" x14ac:dyDescent="0.25">
      <c r="O50" s="10"/>
      <c r="P50" s="10"/>
      <c r="Q50" s="10"/>
      <c r="R50" s="10"/>
      <c r="S50" s="10"/>
      <c r="T50" s="10"/>
      <c r="U50" s="17"/>
      <c r="V50" s="19"/>
      <c r="W50" s="21"/>
      <c r="X50" s="26"/>
      <c r="Y50" s="7"/>
    </row>
    <row r="51" spans="15:25" ht="15.75" x14ac:dyDescent="0.25">
      <c r="U51" s="22"/>
      <c r="V51" s="23"/>
      <c r="W51" s="24"/>
      <c r="X51" s="24"/>
    </row>
    <row r="52" spans="15:25" ht="15.75" x14ac:dyDescent="0.25">
      <c r="U52" s="17"/>
      <c r="V52" s="19"/>
      <c r="W52" s="21"/>
      <c r="X52" s="21"/>
    </row>
    <row r="53" spans="15:25" ht="15.75" x14ac:dyDescent="0.25">
      <c r="U53" s="25"/>
      <c r="V53" s="21"/>
      <c r="W53" s="20"/>
      <c r="X53" s="20"/>
    </row>
  </sheetData>
  <mergeCells count="3">
    <mergeCell ref="A12:R12"/>
    <mergeCell ref="A2:R2"/>
    <mergeCell ref="P38:S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9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Q42:R44"/>
  <sheetViews>
    <sheetView topLeftCell="A10" zoomScaleNormal="100" workbookViewId="0">
      <selection activeCell="Q44" sqref="Q44"/>
    </sheetView>
  </sheetViews>
  <sheetFormatPr defaultRowHeight="15" x14ac:dyDescent="0.25"/>
  <sheetData>
    <row r="42" spans="17:18" x14ac:dyDescent="0.25">
      <c r="Q42">
        <v>652</v>
      </c>
    </row>
    <row r="43" spans="17:18" x14ac:dyDescent="0.25">
      <c r="Q43">
        <v>135</v>
      </c>
      <c r="R43">
        <f>Q43/3</f>
        <v>45</v>
      </c>
    </row>
    <row r="44" spans="17:18" x14ac:dyDescent="0.25">
      <c r="Q44">
        <f>Q42+R43</f>
        <v>697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U34" sqref="U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2023-12-31T04:47:03Z</dcterms:modified>
</cp:coreProperties>
</file>