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258A4F0F-EE9C-44F0-AA4E-354ED52F063A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" sheetId="5" r:id="rId1"/>
    <sheet name="Sheet7" sheetId="12" r:id="rId2"/>
    <sheet name="Sheet6" sheetId="11" r:id="rId3"/>
    <sheet name="Sheet1" sheetId="6" r:id="rId4"/>
    <sheet name="Sheet2" sheetId="7" r:id="rId5"/>
    <sheet name="Sheet3" sheetId="8" r:id="rId6"/>
    <sheet name="Office" sheetId="14" r:id="rId7"/>
    <sheet name="Sheet4" sheetId="9" r:id="rId8"/>
    <sheet name="Reena Complex" sheetId="10" r:id="rId9"/>
    <sheet name="Sheet8" sheetId="13" r:id="rId1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16" i="5" l="1"/>
  <c r="P15" i="5"/>
  <c r="P14" i="5"/>
  <c r="O16" i="5"/>
  <c r="O15" i="5"/>
  <c r="O14" i="5"/>
  <c r="J63" i="5"/>
  <c r="I63" i="5"/>
  <c r="H63" i="5"/>
  <c r="J62" i="5"/>
  <c r="I62" i="5"/>
  <c r="H62" i="5"/>
  <c r="J61" i="5"/>
  <c r="I61" i="5"/>
  <c r="H61" i="5"/>
  <c r="J60" i="5"/>
  <c r="I60" i="5"/>
  <c r="H60" i="5"/>
  <c r="J59" i="5"/>
  <c r="I59" i="5"/>
  <c r="H59" i="5"/>
  <c r="J56" i="5"/>
  <c r="I56" i="5"/>
  <c r="H56" i="5"/>
  <c r="H55" i="5"/>
  <c r="J55" i="5"/>
  <c r="J54" i="5"/>
  <c r="I54" i="5"/>
  <c r="H54" i="5"/>
  <c r="H53" i="5"/>
  <c r="J53" i="5"/>
  <c r="J52" i="5"/>
  <c r="I52" i="5"/>
  <c r="H52" i="5"/>
  <c r="C25" i="5"/>
  <c r="B25" i="5"/>
  <c r="C8" i="5"/>
  <c r="B8" i="5"/>
  <c r="G8" i="5"/>
  <c r="F8" i="5"/>
  <c r="D8" i="5"/>
  <c r="E8" i="5"/>
  <c r="G18" i="5"/>
  <c r="G11" i="5"/>
  <c r="G6" i="5"/>
  <c r="G7" i="5" s="1"/>
  <c r="C18" i="5"/>
  <c r="C11" i="5"/>
  <c r="C6" i="5"/>
  <c r="C7" i="5" s="1"/>
  <c r="K9" i="5"/>
  <c r="K15" i="5"/>
  <c r="K16" i="5"/>
  <c r="M20" i="5"/>
  <c r="K47" i="5"/>
  <c r="L47" i="5" s="1"/>
  <c r="F47" i="5"/>
  <c r="H47" i="5" s="1"/>
  <c r="L46" i="5"/>
  <c r="K46" i="5"/>
  <c r="H46" i="5"/>
  <c r="K45" i="5"/>
  <c r="L45" i="5" s="1"/>
  <c r="H45" i="5"/>
  <c r="K44" i="5"/>
  <c r="L44" i="5" s="1"/>
  <c r="H44" i="5"/>
  <c r="E36" i="5"/>
  <c r="E35" i="5"/>
  <c r="E34" i="5"/>
  <c r="E33" i="5"/>
  <c r="K8" i="5"/>
  <c r="F18" i="5"/>
  <c r="E18" i="5"/>
  <c r="D18" i="5"/>
  <c r="F11" i="5"/>
  <c r="E11" i="5"/>
  <c r="D11" i="5"/>
  <c r="D12" i="5" s="1"/>
  <c r="D13" i="5" s="1"/>
  <c r="F6" i="5"/>
  <c r="F7" i="5" s="1"/>
  <c r="E6" i="5"/>
  <c r="E7" i="5" s="1"/>
  <c r="D6" i="5"/>
  <c r="D7" i="5" s="1"/>
  <c r="L16" i="5"/>
  <c r="L15" i="5"/>
  <c r="L14" i="5"/>
  <c r="I53" i="5" l="1"/>
  <c r="I55" i="5"/>
  <c r="G12" i="5"/>
  <c r="G13" i="5" s="1"/>
  <c r="G15" i="5" s="1"/>
  <c r="G20" i="5" s="1"/>
  <c r="G25" i="5" s="1"/>
  <c r="C12" i="5"/>
  <c r="C13" i="5" s="1"/>
  <c r="C15" i="5" s="1"/>
  <c r="C20" i="5" s="1"/>
  <c r="E12" i="5"/>
  <c r="E13" i="5" s="1"/>
  <c r="E15" i="5" s="1"/>
  <c r="E20" i="5" s="1"/>
  <c r="E25" i="5" s="1"/>
  <c r="F12" i="5"/>
  <c r="F13" i="5" s="1"/>
  <c r="F15" i="5" s="1"/>
  <c r="F20" i="5" s="1"/>
  <c r="F25" i="5" s="1"/>
  <c r="D15" i="5"/>
  <c r="D20" i="5" s="1"/>
  <c r="D25" i="5" s="1"/>
  <c r="H36" i="5"/>
  <c r="J36" i="5"/>
  <c r="H39" i="5"/>
  <c r="G23" i="5" l="1"/>
  <c r="G22" i="5"/>
  <c r="G21" i="5"/>
  <c r="C23" i="5"/>
  <c r="C22" i="5"/>
  <c r="C21" i="5"/>
  <c r="E23" i="5"/>
  <c r="E22" i="5"/>
  <c r="E21" i="5"/>
  <c r="F23" i="5"/>
  <c r="F22" i="5"/>
  <c r="F21" i="5"/>
  <c r="D23" i="5"/>
  <c r="D22" i="5"/>
  <c r="D21" i="5"/>
  <c r="J34" i="5"/>
  <c r="J37" i="5" l="1"/>
  <c r="I34" i="5"/>
  <c r="K43" i="5"/>
  <c r="L43" i="5" s="1"/>
  <c r="H43" i="5"/>
  <c r="H40" i="5"/>
  <c r="J35" i="5"/>
  <c r="J33" i="5"/>
  <c r="K42" i="5"/>
  <c r="L42" i="5" s="1"/>
  <c r="H42" i="5"/>
  <c r="K41" i="5"/>
  <c r="L41" i="5" s="1"/>
  <c r="H41" i="5"/>
  <c r="N40" i="5"/>
  <c r="K40" i="5"/>
  <c r="M40" i="5" s="1"/>
  <c r="K39" i="5"/>
  <c r="L39" i="5" s="1"/>
  <c r="I37" i="5"/>
  <c r="H37" i="5"/>
  <c r="I36" i="5"/>
  <c r="I35" i="5"/>
  <c r="H35" i="5"/>
  <c r="H34" i="5"/>
  <c r="I33" i="5"/>
  <c r="H33" i="5"/>
  <c r="L5" i="5"/>
  <c r="M5" i="5" s="1"/>
  <c r="B18" i="5"/>
  <c r="B11" i="5"/>
  <c r="B6" i="5"/>
  <c r="B12" i="5" l="1"/>
  <c r="B13" i="5" s="1"/>
  <c r="B15" i="5" s="1"/>
  <c r="B20" i="5" s="1"/>
  <c r="B7" i="5"/>
  <c r="L40" i="5"/>
  <c r="B23" i="5" l="1"/>
  <c r="B22" i="5"/>
  <c r="B21" i="5"/>
</calcChain>
</file>

<file path=xl/sharedStrings.xml><?xml version="1.0" encoding="utf-8"?>
<sst xmlns="http://schemas.openxmlformats.org/spreadsheetml/2006/main" count="49" uniqueCount="32">
  <si>
    <t>Value</t>
  </si>
  <si>
    <t>Con. Year</t>
  </si>
  <si>
    <t>Area</t>
  </si>
  <si>
    <t>Agreement</t>
  </si>
  <si>
    <t>Built up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</si>
  <si>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</si>
  <si>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</si>
  <si>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</si>
  <si>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</si>
  <si>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</si>
  <si>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</si>
  <si>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</si>
  <si>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</si>
  <si>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</si>
  <si>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(Area * Rate)</t>
  </si>
  <si>
    <t>Depreciated Fair Market Value</t>
  </si>
  <si>
    <t>Realisable</t>
  </si>
  <si>
    <t xml:space="preserve">Distress </t>
  </si>
  <si>
    <t>Rental</t>
  </si>
  <si>
    <t>Online</t>
  </si>
  <si>
    <t>Carpet Area</t>
  </si>
  <si>
    <t>Rate on carpet</t>
  </si>
  <si>
    <t>Rate on Built up Area</t>
  </si>
  <si>
    <t>Igr</t>
  </si>
  <si>
    <t>Rate</t>
  </si>
  <si>
    <t>Built up area</t>
  </si>
  <si>
    <t>Carpet area</t>
  </si>
  <si>
    <t>Flat No.</t>
  </si>
  <si>
    <t>Bangashree Tower</t>
  </si>
  <si>
    <t>Hari Kunj</t>
  </si>
  <si>
    <t>Reena Complex</t>
  </si>
  <si>
    <t>Built up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</si>
</sst>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5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Arial Narrow"/>
      <family val="2"/>
    </font>
    <font>
      <b/>
      <sz val="14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">
    <xf numFmtId="0" fontId="0" fillId="0" borderId="0" xfId="0"/>
    <xf numFmtId="43" fontId="0" fillId="0" borderId="0" xfId="0" applyNumberFormat="1"/>
    <xf numFmtId="0" fontId="0" fillId="0" borderId="1" xfId="0" applyBorder="1"/>
    <xf numFmtId="0" fontId="0" fillId="2" borderId="1" xfId="0" applyFill="1" applyBorder="1"/>
    <xf numFmtId="43" fontId="0" fillId="0" borderId="1" xfId="0" applyNumberFormat="1" applyBorder="1"/>
    <xf numFmtId="10" fontId="0" fillId="0" borderId="1" xfId="0" applyNumberFormat="1" applyBorder="1"/>
    <xf numFmtId="43" fontId="0" fillId="2" borderId="1" xfId="0" applyNumberFormat="1" applyFill="1" applyBorder="1"/>
    <xf numFmtId="0" fontId="2" fillId="0" borderId="1" xfId="0" applyFont="1" applyBorder="1"/>
    <xf numFmtId="0" fontId="3" fillId="0" borderId="0" xfId="0" applyFont="1"/>
    <xf numFmtId="0" fontId="4" fillId="0" borderId="0" xfId="0" applyFont="1"/>
    <xf numFmtId="0" fontId="1" fillId="0" borderId="1" xfId="0" applyFont="1" applyBorder="1"/>
    <xf numFmtId="0" fontId="0" fillId="0" borderId="0" xfId="0" applyFill="1" applyBorder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5" Type="http://schemas.openxmlformats.org/officeDocument/2006/relationships/image" Target="../media/image14.png"/><Relationship Id="rId4" Type="http://schemas.openxmlformats.org/officeDocument/2006/relationships/image" Target="../media/image13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16.png"/><Relationship Id="rId1" Type="http://schemas.openxmlformats.org/officeDocument/2006/relationships/image" Target="../media/image15.png"/><Relationship Id="rId4" Type="http://schemas.openxmlformats.org/officeDocument/2006/relationships/image" Target="../media/image1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391260</xdr:colOff>
      <xdr:row>33</xdr:row>
      <xdr:rowOff>153299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054B61-4C8A-4977-8404-0CA313EB0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268060" cy="64397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515953</xdr:colOff>
      <xdr:row>40</xdr:row>
      <xdr:rowOff>1064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740035-98AF-4867-A800-6C18BBD0E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488753" cy="762106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258827</xdr:colOff>
      <xdr:row>42</xdr:row>
      <xdr:rowOff>86854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133261-A9EE-4CEE-A52E-E7AE22A32E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41227" cy="808785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478188</xdr:colOff>
      <xdr:row>45</xdr:row>
      <xdr:rowOff>182197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CFCA10-C04E-49E4-BA5A-1160A64C2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889388" cy="87546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516294</xdr:colOff>
      <xdr:row>43</xdr:row>
      <xdr:rowOff>77354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8EE6F1-55D1-4945-A455-695ACF03B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927494" cy="826885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563670</xdr:colOff>
      <xdr:row>42</xdr:row>
      <xdr:rowOff>163064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664CF5-2427-4761-B45E-5E0853ACA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146070" cy="81640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19</xdr:col>
      <xdr:colOff>401722</xdr:colOff>
      <xdr:row>86</xdr:row>
      <xdr:rowOff>163064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3031333-5D47-4BAD-A917-D5DCFB278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382000"/>
          <a:ext cx="11984122" cy="81640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19</xdr:col>
      <xdr:colOff>430301</xdr:colOff>
      <xdr:row>133</xdr:row>
      <xdr:rowOff>39302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CE3A617-1892-4683-BFCF-A965ED9E6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6764000"/>
          <a:ext cx="12012701" cy="861180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602116</xdr:colOff>
      <xdr:row>44</xdr:row>
      <xdr:rowOff>10696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B09997-DE73-4D25-BAE4-FF9C2FD7D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22916" cy="839269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381734</xdr:colOff>
      <xdr:row>38</xdr:row>
      <xdr:rowOff>134379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1DAF02-851E-468B-9535-D83E82769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258534" cy="7373379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</xdr:row>
      <xdr:rowOff>0</xdr:rowOff>
    </xdr:from>
    <xdr:to>
      <xdr:col>17</xdr:col>
      <xdr:colOff>267418</xdr:colOff>
      <xdr:row>34</xdr:row>
      <xdr:rowOff>96141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34F1826-83EB-4731-9F62-39E2395EE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86400" y="190500"/>
          <a:ext cx="5144218" cy="6382641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</xdr:row>
      <xdr:rowOff>0</xdr:rowOff>
    </xdr:from>
    <xdr:to>
      <xdr:col>26</xdr:col>
      <xdr:colOff>276944</xdr:colOff>
      <xdr:row>33</xdr:row>
      <xdr:rowOff>162798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7667ABE-1C5C-4380-AA1E-738B2688F3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972800" y="190500"/>
          <a:ext cx="5153744" cy="625879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9</xdr:col>
      <xdr:colOff>353155</xdr:colOff>
      <xdr:row>73</xdr:row>
      <xdr:rowOff>86588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2BA82D4-49E0-4A77-9EE6-26B6917355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" y="7810500"/>
          <a:ext cx="5229955" cy="6182588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40</xdr:row>
      <xdr:rowOff>0</xdr:rowOff>
    </xdr:from>
    <xdr:to>
      <xdr:col>19</xdr:col>
      <xdr:colOff>334102</xdr:colOff>
      <xdr:row>73</xdr:row>
      <xdr:rowOff>29456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6606851-D0AB-4441-BA6A-963BC0294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705600" y="7620000"/>
          <a:ext cx="5210902" cy="631595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249556</xdr:colOff>
      <xdr:row>41</xdr:row>
      <xdr:rowOff>77301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9C4446-4580-4B63-A1AF-69DA1D25C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660756" cy="78878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26</xdr:col>
      <xdr:colOff>107002</xdr:colOff>
      <xdr:row>84</xdr:row>
      <xdr:rowOff>163064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3D5433F-9A26-439D-83EC-279C78D1E2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001000"/>
          <a:ext cx="15956602" cy="81640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26</xdr:col>
      <xdr:colOff>11739</xdr:colOff>
      <xdr:row>131</xdr:row>
      <xdr:rowOff>1196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59ABF86-673D-4E1F-AD66-C03932E541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6383000"/>
          <a:ext cx="15861339" cy="85736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26</xdr:col>
      <xdr:colOff>78423</xdr:colOff>
      <xdr:row>176</xdr:row>
      <xdr:rowOff>153565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F4BB5F5-1AA5-44C2-96CA-987EE910A3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5336500"/>
          <a:ext cx="15928023" cy="83450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F0CC8-4B3D-4859-A9BD-1F7B50C6AFAA}">
  <dimension ref="A2:P63"/>
  <sheetViews>
    <sheetView tabSelected="1" workbookViewId="0">
      <selection activeCell="F29" sqref="F29"/>
    </sheetView>
  </sheetViews>
  <sheetFormatPr defaultRowHeight="15" x14ac:dyDescent="0.25"/>
  <cols>
    <col min="1" max="1" width="28.42578125" bestFit="1" customWidth="1"/>
    <col min="2" max="2" width="14.28515625" bestFit="1" customWidth="1"/>
    <col min="3" max="3" width="14.28515625" customWidth="1"/>
    <col min="4" max="7" width="14.28515625" bestFit="1" customWidth="1"/>
    <col min="10" max="10" width="16.7109375" bestFit="1" customWidth="1"/>
  </cols>
  <sheetData>
    <row r="2" spans="1:16" x14ac:dyDescent="0.25">
      <c r="A2" s="2"/>
      <c r="B2" s="2" t="s">
        <v>29</v>
      </c>
      <c r="C2" s="2" t="s">
        <v>29</v>
      </c>
      <c r="D2" s="2" t="s">
        <v>28</v>
      </c>
      <c r="E2" s="2" t="s">
        <v>28</v>
      </c>
      <c r="F2" s="2" t="s">
        <v>28</v>
      </c>
      <c r="G2" s="2" t="s">
        <v>30</v>
      </c>
    </row>
    <row r="3" spans="1:16" x14ac:dyDescent="0.25">
      <c r="A3" s="2"/>
      <c r="B3" s="2">
        <v>203</v>
      </c>
      <c r="C3" s="2">
        <v>204</v>
      </c>
      <c r="D3" s="2">
        <v>301</v>
      </c>
      <c r="E3" s="2">
        <v>401</v>
      </c>
      <c r="F3" s="2">
        <v>302</v>
      </c>
      <c r="G3" s="2">
        <v>504</v>
      </c>
    </row>
    <row r="4" spans="1:16" x14ac:dyDescent="0.25">
      <c r="A4" s="2" t="s">
        <v>5</v>
      </c>
      <c r="B4" s="2">
        <v>2023</v>
      </c>
      <c r="C4" s="2">
        <v>2023</v>
      </c>
      <c r="D4" s="2">
        <v>2023</v>
      </c>
      <c r="E4" s="2">
        <v>2023</v>
      </c>
      <c r="F4" s="2">
        <v>2023</v>
      </c>
      <c r="G4" s="2">
        <v>2023</v>
      </c>
      <c r="J4" s="2" t="s">
        <v>1</v>
      </c>
      <c r="K4" s="2"/>
      <c r="L4" s="2"/>
      <c r="M4" s="2"/>
    </row>
    <row r="5" spans="1:16" x14ac:dyDescent="0.25">
      <c r="A5" s="2" t="s">
        <v>6</v>
      </c>
      <c r="B5" s="2">
        <v>2001</v>
      </c>
      <c r="C5" s="2">
        <v>2001</v>
      </c>
      <c r="D5" s="2">
        <v>2009</v>
      </c>
      <c r="E5" s="2">
        <v>2009</v>
      </c>
      <c r="F5" s="2">
        <v>2009</v>
      </c>
      <c r="G5" s="2">
        <v>2001</v>
      </c>
      <c r="J5" s="2">
        <v>2009</v>
      </c>
      <c r="K5" s="2">
        <v>2023</v>
      </c>
      <c r="L5" s="2">
        <f>K5-J5</f>
        <v>14</v>
      </c>
      <c r="M5" s="2">
        <f>L5-60</f>
        <v>-46</v>
      </c>
    </row>
    <row r="6" spans="1:16" x14ac:dyDescent="0.25">
      <c r="A6" s="2" t="s">
        <v>7</v>
      </c>
      <c r="B6" s="2">
        <f>B4-B5</f>
        <v>22</v>
      </c>
      <c r="C6" s="2">
        <f>C4-C5</f>
        <v>22</v>
      </c>
      <c r="D6" s="2">
        <f t="shared" ref="D6:G6" si="0">D4-D5</f>
        <v>14</v>
      </c>
      <c r="E6" s="2">
        <f t="shared" si="0"/>
        <v>14</v>
      </c>
      <c r="F6" s="2">
        <f t="shared" si="0"/>
        <v>14</v>
      </c>
      <c r="G6" s="2">
        <f t="shared" si="0"/>
        <v>22</v>
      </c>
      <c r="I6" t="s">
        <v>29</v>
      </c>
      <c r="J6" s="2" t="s">
        <v>3</v>
      </c>
      <c r="K6" s="2"/>
      <c r="L6" s="2"/>
    </row>
    <row r="7" spans="1:16" x14ac:dyDescent="0.25">
      <c r="A7" s="2"/>
      <c r="B7" s="2">
        <f>B6-60</f>
        <v>-38</v>
      </c>
      <c r="C7" s="2">
        <f>C6-60</f>
        <v>-38</v>
      </c>
      <c r="D7" s="2">
        <f t="shared" ref="D7:G7" si="1">D6-60</f>
        <v>-46</v>
      </c>
      <c r="E7" s="2">
        <f t="shared" si="1"/>
        <v>-46</v>
      </c>
      <c r="F7" s="2">
        <f t="shared" si="1"/>
        <v>-46</v>
      </c>
      <c r="G7" s="2">
        <f t="shared" si="1"/>
        <v>-38</v>
      </c>
      <c r="I7" t="s">
        <v>27</v>
      </c>
      <c r="J7" s="2" t="s">
        <v>26</v>
      </c>
      <c r="K7" s="2" t="s">
        <v>25</v>
      </c>
      <c r="L7" s="2"/>
    </row>
    <row r="8" spans="1:16" x14ac:dyDescent="0.25">
      <c r="A8" s="2" t="s">
        <v>8</v>
      </c>
      <c r="B8" s="4">
        <f>B16*2700</f>
        <v>1420200</v>
      </c>
      <c r="C8" s="4">
        <f>C16*2700</f>
        <v>1506600</v>
      </c>
      <c r="D8" s="4">
        <f>D16*2700</f>
        <v>1363500</v>
      </c>
      <c r="E8" s="4">
        <f>E16*2700</f>
        <v>3537000</v>
      </c>
      <c r="F8" s="4">
        <f>F16*2700</f>
        <v>2170800</v>
      </c>
      <c r="G8" s="4">
        <f>G16*2700</f>
        <v>540000</v>
      </c>
      <c r="I8">
        <v>203</v>
      </c>
      <c r="J8" s="2"/>
      <c r="K8">
        <f>48.88*10.764</f>
        <v>526.14431999999999</v>
      </c>
      <c r="L8" s="2"/>
    </row>
    <row r="9" spans="1:16" x14ac:dyDescent="0.25">
      <c r="A9" s="2" t="s">
        <v>9</v>
      </c>
      <c r="B9" s="2"/>
      <c r="C9" s="2"/>
      <c r="D9" s="2"/>
      <c r="E9" s="2"/>
      <c r="F9" s="2"/>
      <c r="G9" s="2"/>
      <c r="I9">
        <v>204</v>
      </c>
      <c r="J9" s="2"/>
      <c r="K9" s="2">
        <f>51.85*10.764</f>
        <v>558.11339999999996</v>
      </c>
      <c r="L9" s="2"/>
    </row>
    <row r="10" spans="1:16" x14ac:dyDescent="0.25">
      <c r="A10" s="2"/>
      <c r="B10" s="2"/>
      <c r="C10" s="2"/>
      <c r="D10" s="2"/>
      <c r="E10" s="2"/>
      <c r="F10" s="2"/>
      <c r="G10" s="2"/>
      <c r="J10" s="7"/>
      <c r="K10" s="2"/>
      <c r="L10" s="2"/>
    </row>
    <row r="11" spans="1:16" x14ac:dyDescent="0.25">
      <c r="A11" s="2" t="s">
        <v>10</v>
      </c>
      <c r="B11" s="2">
        <f>100-10</f>
        <v>90</v>
      </c>
      <c r="C11" s="2">
        <f>100-10</f>
        <v>90</v>
      </c>
      <c r="D11" s="2">
        <f t="shared" ref="D11:G11" si="2">100-10</f>
        <v>90</v>
      </c>
      <c r="E11" s="2">
        <f t="shared" si="2"/>
        <v>90</v>
      </c>
      <c r="F11" s="2">
        <f t="shared" si="2"/>
        <v>90</v>
      </c>
      <c r="G11" s="2">
        <f t="shared" si="2"/>
        <v>90</v>
      </c>
      <c r="J11" s="7"/>
      <c r="K11" s="2"/>
      <c r="L11" s="2"/>
    </row>
    <row r="12" spans="1:16" x14ac:dyDescent="0.25">
      <c r="A12" s="2" t="s">
        <v>11</v>
      </c>
      <c r="B12" s="2">
        <f>B11*B6/60</f>
        <v>33</v>
      </c>
      <c r="C12" s="2">
        <f>C11*C6/60</f>
        <v>33</v>
      </c>
      <c r="D12" s="2">
        <f t="shared" ref="D12:G12" si="3">D11*D6/60</f>
        <v>21</v>
      </c>
      <c r="E12" s="2">
        <f t="shared" si="3"/>
        <v>21</v>
      </c>
      <c r="F12" s="2">
        <f t="shared" si="3"/>
        <v>21</v>
      </c>
      <c r="G12" s="2">
        <f t="shared" si="3"/>
        <v>33</v>
      </c>
    </row>
    <row r="13" spans="1:16" x14ac:dyDescent="0.25">
      <c r="A13" s="2"/>
      <c r="B13" s="5">
        <f>B12%</f>
        <v>0.33</v>
      </c>
      <c r="C13" s="5">
        <f>C12%</f>
        <v>0.33</v>
      </c>
      <c r="D13" s="5">
        <f t="shared" ref="D13:G13" si="4">D12%</f>
        <v>0.21</v>
      </c>
      <c r="E13" s="5">
        <f t="shared" si="4"/>
        <v>0.21</v>
      </c>
      <c r="F13" s="5">
        <f t="shared" si="4"/>
        <v>0.21</v>
      </c>
      <c r="G13" s="5">
        <f t="shared" si="4"/>
        <v>0.33</v>
      </c>
      <c r="I13" t="s">
        <v>28</v>
      </c>
      <c r="K13" t="s">
        <v>20</v>
      </c>
      <c r="L13" t="s">
        <v>31</v>
      </c>
      <c r="P13">
        <v>2009</v>
      </c>
    </row>
    <row r="14" spans="1:16" x14ac:dyDescent="0.25">
      <c r="A14" s="2"/>
      <c r="B14" s="2"/>
      <c r="C14" s="2"/>
      <c r="D14" s="2"/>
      <c r="E14" s="2"/>
      <c r="F14" s="2"/>
      <c r="G14" s="2"/>
      <c r="I14">
        <v>301</v>
      </c>
      <c r="K14">
        <v>421</v>
      </c>
      <c r="L14">
        <f>46.93*10.764</f>
        <v>505.15451999999999</v>
      </c>
      <c r="N14">
        <v>25000</v>
      </c>
      <c r="O14">
        <f>N14*K14</f>
        <v>10525000</v>
      </c>
      <c r="P14">
        <f>O14/L14</f>
        <v>20835.208997041143</v>
      </c>
    </row>
    <row r="15" spans="1:16" x14ac:dyDescent="0.25">
      <c r="A15" s="2" t="s">
        <v>12</v>
      </c>
      <c r="B15" s="4">
        <f>ROUND((B8*B13),0)</f>
        <v>468666</v>
      </c>
      <c r="C15" s="4">
        <f>ROUND((C8*C13),0)</f>
        <v>497178</v>
      </c>
      <c r="D15" s="4">
        <f t="shared" ref="D15:F15" si="5">ROUND((D8*D13),0)</f>
        <v>286335</v>
      </c>
      <c r="E15" s="4">
        <f t="shared" si="5"/>
        <v>742770</v>
      </c>
      <c r="F15" s="4">
        <f t="shared" si="5"/>
        <v>455868</v>
      </c>
      <c r="G15" s="4">
        <f t="shared" ref="G15" si="6">ROUND((G8*G13),0)</f>
        <v>178200</v>
      </c>
      <c r="I15">
        <v>401</v>
      </c>
      <c r="K15">
        <f>101.44*10.764</f>
        <v>1091.9001599999999</v>
      </c>
      <c r="L15">
        <f>121.73*10.764</f>
        <v>1310.3017199999999</v>
      </c>
      <c r="N15">
        <v>25000</v>
      </c>
      <c r="O15">
        <f>N15*K15</f>
        <v>27297503.999999996</v>
      </c>
      <c r="P15">
        <f>O15/L15</f>
        <v>20832.991045757</v>
      </c>
    </row>
    <row r="16" spans="1:16" x14ac:dyDescent="0.25">
      <c r="A16" s="2" t="s">
        <v>2</v>
      </c>
      <c r="B16" s="4">
        <v>526</v>
      </c>
      <c r="C16" s="4">
        <v>558</v>
      </c>
      <c r="D16" s="4">
        <v>505</v>
      </c>
      <c r="E16" s="4">
        <v>1310</v>
      </c>
      <c r="F16" s="4">
        <v>804</v>
      </c>
      <c r="G16" s="4">
        <v>200</v>
      </c>
      <c r="I16">
        <v>302</v>
      </c>
      <c r="K16">
        <f>62.24*10.764</f>
        <v>669.95136000000002</v>
      </c>
      <c r="L16">
        <f>74.68*10.764</f>
        <v>803.85552000000007</v>
      </c>
      <c r="N16">
        <v>25000</v>
      </c>
      <c r="O16">
        <f>N16*K16</f>
        <v>16748784</v>
      </c>
      <c r="P16">
        <f>O16/L16</f>
        <v>20835.565077664702</v>
      </c>
    </row>
    <row r="17" spans="1:13" x14ac:dyDescent="0.25">
      <c r="A17" s="2" t="s">
        <v>24</v>
      </c>
      <c r="B17" s="2">
        <v>17000</v>
      </c>
      <c r="C17" s="2">
        <v>17000</v>
      </c>
      <c r="D17" s="2">
        <v>22000</v>
      </c>
      <c r="E17" s="2">
        <v>22000</v>
      </c>
      <c r="F17" s="2">
        <v>22000</v>
      </c>
      <c r="G17" s="2">
        <v>20000</v>
      </c>
    </row>
    <row r="18" spans="1:13" x14ac:dyDescent="0.25">
      <c r="A18" s="2" t="s">
        <v>13</v>
      </c>
      <c r="B18" s="4">
        <f>B17*B16</f>
        <v>8942000</v>
      </c>
      <c r="C18" s="4">
        <f>C17*C16</f>
        <v>9486000</v>
      </c>
      <c r="D18" s="4">
        <f t="shared" ref="D18:G18" si="7">D17*D16</f>
        <v>11110000</v>
      </c>
      <c r="E18" s="4">
        <f t="shared" si="7"/>
        <v>28820000</v>
      </c>
      <c r="F18" s="4">
        <f t="shared" si="7"/>
        <v>17688000</v>
      </c>
      <c r="G18" s="4">
        <f t="shared" si="7"/>
        <v>4000000</v>
      </c>
    </row>
    <row r="19" spans="1:13" x14ac:dyDescent="0.25">
      <c r="A19" s="2" t="s">
        <v>14</v>
      </c>
      <c r="B19" s="2"/>
      <c r="C19" s="2"/>
      <c r="D19" s="2"/>
      <c r="E19" s="2"/>
      <c r="F19" s="2"/>
      <c r="G19" s="2"/>
      <c r="I19" t="s">
        <v>30</v>
      </c>
    </row>
    <row r="20" spans="1:13" x14ac:dyDescent="0.25">
      <c r="A20" s="3" t="s">
        <v>15</v>
      </c>
      <c r="B20" s="6">
        <f>B18-B15</f>
        <v>8473334</v>
      </c>
      <c r="C20" s="6">
        <f>C18-C15</f>
        <v>8988822</v>
      </c>
      <c r="D20" s="6">
        <f t="shared" ref="D20:F20" si="8">D18-D15</f>
        <v>10823665</v>
      </c>
      <c r="E20" s="6">
        <f t="shared" si="8"/>
        <v>28077230</v>
      </c>
      <c r="F20" s="6">
        <f t="shared" si="8"/>
        <v>17232132</v>
      </c>
      <c r="G20" s="6">
        <f t="shared" ref="G20" si="9">G18-G15</f>
        <v>3821800</v>
      </c>
      <c r="I20">
        <v>504</v>
      </c>
      <c r="K20">
        <v>200</v>
      </c>
      <c r="L20">
        <v>17000</v>
      </c>
      <c r="M20">
        <f>L20*K20</f>
        <v>3400000</v>
      </c>
    </row>
    <row r="21" spans="1:13" x14ac:dyDescent="0.25">
      <c r="A21" s="3" t="s">
        <v>16</v>
      </c>
      <c r="B21" s="6">
        <f>ROUND((B20*90%),0)</f>
        <v>7626001</v>
      </c>
      <c r="C21" s="6">
        <f>ROUND((C20*90%),0)</f>
        <v>8089940</v>
      </c>
      <c r="D21" s="6">
        <f t="shared" ref="D21:G21" si="10">ROUND((D20*90%),0)</f>
        <v>9741299</v>
      </c>
      <c r="E21" s="6">
        <f t="shared" si="10"/>
        <v>25269507</v>
      </c>
      <c r="F21" s="6">
        <f t="shared" si="10"/>
        <v>15508919</v>
      </c>
      <c r="G21" s="6">
        <f t="shared" si="10"/>
        <v>3439620</v>
      </c>
    </row>
    <row r="22" spans="1:13" x14ac:dyDescent="0.25">
      <c r="A22" s="3" t="s">
        <v>17</v>
      </c>
      <c r="B22" s="6">
        <f>ROUND((B20*80%),0)</f>
        <v>6778667</v>
      </c>
      <c r="C22" s="6">
        <f>ROUND((C20*80%),0)</f>
        <v>7191058</v>
      </c>
      <c r="D22" s="6">
        <f t="shared" ref="D22:F22" si="11">ROUND((D20*80%),0)</f>
        <v>8658932</v>
      </c>
      <c r="E22" s="6">
        <f t="shared" si="11"/>
        <v>22461784</v>
      </c>
      <c r="F22" s="6">
        <f t="shared" si="11"/>
        <v>13785706</v>
      </c>
      <c r="G22" s="6">
        <f t="shared" ref="G22" si="12">ROUND((G20*80%),0)</f>
        <v>3057440</v>
      </c>
    </row>
    <row r="23" spans="1:13" x14ac:dyDescent="0.25">
      <c r="A23" s="3" t="s">
        <v>18</v>
      </c>
      <c r="B23" s="6">
        <f>MROUND((B20*0.03/12),500)</f>
        <v>21000</v>
      </c>
      <c r="C23" s="6">
        <f>MROUND((C20*0.03/12),500)</f>
        <v>22500</v>
      </c>
      <c r="D23" s="6">
        <f t="shared" ref="D23:F23" si="13">MROUND((D20*0.03/12),500)</f>
        <v>27000</v>
      </c>
      <c r="E23" s="6">
        <f t="shared" si="13"/>
        <v>70000</v>
      </c>
      <c r="F23" s="6">
        <f t="shared" si="13"/>
        <v>43000</v>
      </c>
      <c r="G23" s="6">
        <f t="shared" ref="G23" si="14">MROUND((G20*0.03/12),500)</f>
        <v>9500</v>
      </c>
    </row>
    <row r="24" spans="1:13" ht="18.75" x14ac:dyDescent="0.3">
      <c r="I24" s="9"/>
      <c r="J24" s="9"/>
      <c r="K24" s="9"/>
      <c r="L24" s="9"/>
      <c r="M24" s="9"/>
    </row>
    <row r="25" spans="1:13" ht="18.75" x14ac:dyDescent="0.3">
      <c r="B25" s="1">
        <f>B20/B16</f>
        <v>16109</v>
      </c>
      <c r="C25" s="1">
        <f>C20/C16</f>
        <v>16109</v>
      </c>
      <c r="D25" s="1">
        <f>D20/D16</f>
        <v>21433</v>
      </c>
      <c r="E25" s="1">
        <f>E20/E16</f>
        <v>21433</v>
      </c>
      <c r="F25" s="1">
        <f>F20/F16</f>
        <v>21433</v>
      </c>
      <c r="G25" s="1">
        <f>G20/G16</f>
        <v>19109</v>
      </c>
      <c r="I25" s="9"/>
      <c r="J25" s="9"/>
      <c r="K25" s="9"/>
      <c r="L25" s="9"/>
      <c r="M25" s="9"/>
    </row>
    <row r="26" spans="1:13" ht="16.5" x14ac:dyDescent="0.3">
      <c r="B26" s="1"/>
      <c r="C26" s="1"/>
      <c r="G26" s="8"/>
      <c r="H26" s="8"/>
      <c r="I26" s="8"/>
      <c r="J26" s="8"/>
    </row>
    <row r="31" spans="1:13" x14ac:dyDescent="0.25">
      <c r="F31" t="s">
        <v>19</v>
      </c>
    </row>
    <row r="32" spans="1:13" x14ac:dyDescent="0.25">
      <c r="E32" s="2" t="s">
        <v>4</v>
      </c>
      <c r="F32" s="2" t="s">
        <v>20</v>
      </c>
      <c r="G32" s="2" t="s">
        <v>0</v>
      </c>
      <c r="H32" s="2" t="s">
        <v>21</v>
      </c>
      <c r="I32" s="2" t="s">
        <v>22</v>
      </c>
      <c r="J32" s="2"/>
    </row>
    <row r="33" spans="5:14" x14ac:dyDescent="0.25">
      <c r="E33" s="2">
        <f>F33*1.2</f>
        <v>600</v>
      </c>
      <c r="F33" s="10">
        <v>500</v>
      </c>
      <c r="G33" s="2">
        <v>8500000</v>
      </c>
      <c r="H33" s="2">
        <f t="shared" ref="H33:H37" si="15">G33/F33</f>
        <v>17000</v>
      </c>
      <c r="I33" s="2">
        <f t="shared" ref="I33:I37" si="16">G33/E33</f>
        <v>14166.666666666666</v>
      </c>
      <c r="J33" s="2">
        <f t="shared" ref="J33:J37" si="17">E33/F33</f>
        <v>1.2</v>
      </c>
    </row>
    <row r="34" spans="5:14" x14ac:dyDescent="0.25">
      <c r="E34" s="2">
        <f>F34*1.2</f>
        <v>522</v>
      </c>
      <c r="F34" s="10">
        <v>435</v>
      </c>
      <c r="G34" s="2">
        <v>6750000</v>
      </c>
      <c r="H34" s="2">
        <f t="shared" si="15"/>
        <v>15517.241379310344</v>
      </c>
      <c r="I34" s="2">
        <f t="shared" si="16"/>
        <v>12931.034482758621</v>
      </c>
      <c r="J34" s="2">
        <f t="shared" si="17"/>
        <v>1.2</v>
      </c>
    </row>
    <row r="35" spans="5:14" x14ac:dyDescent="0.25">
      <c r="E35" s="2">
        <f>F35*1.2</f>
        <v>577.19999999999993</v>
      </c>
      <c r="F35" s="2">
        <v>481</v>
      </c>
      <c r="G35" s="4">
        <v>11500000</v>
      </c>
      <c r="H35" s="2">
        <f t="shared" si="15"/>
        <v>23908.523908523908</v>
      </c>
      <c r="I35" s="2">
        <f t="shared" si="16"/>
        <v>19923.769923769927</v>
      </c>
      <c r="J35" s="2">
        <f t="shared" si="17"/>
        <v>1.2</v>
      </c>
    </row>
    <row r="36" spans="5:14" x14ac:dyDescent="0.25">
      <c r="E36" s="2">
        <f>F36*1.2</f>
        <v>600</v>
      </c>
      <c r="F36" s="2">
        <v>500</v>
      </c>
      <c r="G36" s="4">
        <v>9500000</v>
      </c>
      <c r="H36" s="2">
        <f t="shared" si="15"/>
        <v>19000</v>
      </c>
      <c r="I36" s="2">
        <f t="shared" si="16"/>
        <v>15833.333333333334</v>
      </c>
      <c r="J36" s="2">
        <f t="shared" si="17"/>
        <v>1.2</v>
      </c>
    </row>
    <row r="37" spans="5:14" x14ac:dyDescent="0.25">
      <c r="E37" s="2"/>
      <c r="F37" s="2"/>
      <c r="G37" s="2"/>
      <c r="H37" s="2" t="e">
        <f t="shared" si="15"/>
        <v>#DIV/0!</v>
      </c>
      <c r="I37" s="2" t="e">
        <f t="shared" si="16"/>
        <v>#DIV/0!</v>
      </c>
      <c r="J37" s="2" t="e">
        <f t="shared" si="17"/>
        <v>#DIV/0!</v>
      </c>
    </row>
    <row r="38" spans="5:14" x14ac:dyDescent="0.25">
      <c r="F38" t="s">
        <v>23</v>
      </c>
    </row>
    <row r="39" spans="5:14" x14ac:dyDescent="0.25">
      <c r="F39" s="2">
        <v>650</v>
      </c>
      <c r="G39" s="2">
        <v>10303030</v>
      </c>
      <c r="H39" s="2">
        <f>G39/F39</f>
        <v>15850.815384615385</v>
      </c>
      <c r="I39" s="2">
        <v>721300</v>
      </c>
      <c r="J39" s="2">
        <v>30000</v>
      </c>
      <c r="K39" s="2">
        <f>J39+I39+G39</f>
        <v>11054330</v>
      </c>
      <c r="L39" s="2">
        <f>K39/F39</f>
        <v>17006.66153846154</v>
      </c>
      <c r="M39" s="4"/>
      <c r="N39" s="2"/>
    </row>
    <row r="40" spans="5:14" x14ac:dyDescent="0.25">
      <c r="E40" s="2"/>
      <c r="F40" s="2">
        <v>458</v>
      </c>
      <c r="G40" s="2">
        <v>6500000</v>
      </c>
      <c r="H40" s="2">
        <f>G40/F40</f>
        <v>14192.139737991267</v>
      </c>
      <c r="I40" s="2">
        <v>630000</v>
      </c>
      <c r="J40" s="2">
        <v>30000</v>
      </c>
      <c r="K40" s="2">
        <f>J40+I40+G40</f>
        <v>7160000</v>
      </c>
      <c r="L40" s="2">
        <f>K40/F40</f>
        <v>15633.187772925765</v>
      </c>
      <c r="M40" s="4" t="e">
        <f>K40/E40</f>
        <v>#DIV/0!</v>
      </c>
      <c r="N40" s="2" t="e">
        <f>G40/E40</f>
        <v>#DIV/0!</v>
      </c>
    </row>
    <row r="41" spans="5:14" x14ac:dyDescent="0.25">
      <c r="E41" s="2"/>
      <c r="F41" s="2"/>
      <c r="G41" s="2"/>
      <c r="H41" s="2" t="e">
        <f>G41/F41</f>
        <v>#DIV/0!</v>
      </c>
      <c r="I41" s="2">
        <v>294000</v>
      </c>
      <c r="J41" s="2">
        <v>30000</v>
      </c>
      <c r="K41" s="2">
        <f>J41+I41+G41</f>
        <v>324000</v>
      </c>
      <c r="L41" s="2" t="e">
        <f>K41/F41</f>
        <v>#DIV/0!</v>
      </c>
      <c r="M41" s="2"/>
      <c r="N41" s="2"/>
    </row>
    <row r="42" spans="5:14" x14ac:dyDescent="0.25">
      <c r="E42" s="2"/>
      <c r="F42" s="2">
        <v>200</v>
      </c>
      <c r="G42" s="2">
        <v>5500000</v>
      </c>
      <c r="H42" s="2">
        <f>G42/F42</f>
        <v>27500</v>
      </c>
      <c r="I42" s="2">
        <v>330000</v>
      </c>
      <c r="J42" s="2">
        <v>30000</v>
      </c>
      <c r="K42" s="2">
        <f>J42+I42+G42</f>
        <v>5860000</v>
      </c>
      <c r="L42" s="2">
        <f>K42/F42</f>
        <v>29300</v>
      </c>
      <c r="M42" s="2"/>
      <c r="N42" s="2"/>
    </row>
    <row r="43" spans="5:14" x14ac:dyDescent="0.25">
      <c r="F43" s="11">
        <v>200</v>
      </c>
      <c r="G43" s="11">
        <v>4000000</v>
      </c>
      <c r="H43">
        <f>G43/F43</f>
        <v>20000</v>
      </c>
      <c r="I43">
        <v>240000</v>
      </c>
      <c r="J43" s="2">
        <v>30000</v>
      </c>
      <c r="K43" s="2">
        <f>J43+I43+G43</f>
        <v>4270000</v>
      </c>
      <c r="L43" s="2">
        <f>K43/F43</f>
        <v>21350</v>
      </c>
    </row>
    <row r="44" spans="5:14" x14ac:dyDescent="0.25">
      <c r="F44" s="11">
        <v>200</v>
      </c>
      <c r="G44" s="11">
        <v>3400000</v>
      </c>
      <c r="H44" s="11">
        <f>G44/F44</f>
        <v>17000</v>
      </c>
      <c r="I44">
        <v>204000</v>
      </c>
      <c r="J44" s="2">
        <v>30000</v>
      </c>
      <c r="K44" s="2">
        <f>J44+I44+G44</f>
        <v>3634000</v>
      </c>
      <c r="L44" s="2">
        <f>K44/F44</f>
        <v>18170</v>
      </c>
    </row>
    <row r="45" spans="5:14" x14ac:dyDescent="0.25">
      <c r="F45" s="11">
        <v>200</v>
      </c>
      <c r="G45" s="11">
        <v>3400000</v>
      </c>
      <c r="H45" s="11">
        <f>G45/F45</f>
        <v>17000</v>
      </c>
      <c r="I45">
        <v>204000</v>
      </c>
      <c r="J45" s="2">
        <v>30000</v>
      </c>
      <c r="K45" s="2">
        <f>J45+I45+G45</f>
        <v>3634000</v>
      </c>
      <c r="L45" s="2">
        <f>K45/F45</f>
        <v>18170</v>
      </c>
    </row>
    <row r="46" spans="5:14" x14ac:dyDescent="0.25">
      <c r="F46" s="11">
        <v>392</v>
      </c>
      <c r="G46" s="11">
        <v>6300000</v>
      </c>
      <c r="H46" s="11">
        <f>G46/F46</f>
        <v>16071.428571428571</v>
      </c>
      <c r="I46">
        <v>378000</v>
      </c>
      <c r="J46" s="2">
        <v>30000</v>
      </c>
      <c r="K46" s="2">
        <f>J46+I46+G46</f>
        <v>6708000</v>
      </c>
      <c r="L46" s="2">
        <f>K46/F46</f>
        <v>17112.244897959183</v>
      </c>
    </row>
    <row r="47" spans="5:14" x14ac:dyDescent="0.25">
      <c r="F47">
        <f>18.59*10.764</f>
        <v>200.10275999999999</v>
      </c>
      <c r="G47" s="11">
        <v>3150000</v>
      </c>
      <c r="H47" s="11">
        <f>G47/F47</f>
        <v>15741.911805714224</v>
      </c>
      <c r="I47">
        <v>189000</v>
      </c>
      <c r="J47" s="2">
        <v>30000</v>
      </c>
      <c r="K47" s="2">
        <f>J47+I47+G47</f>
        <v>3369000</v>
      </c>
      <c r="L47" s="2">
        <f>K47/F47</f>
        <v>16836.349483635309</v>
      </c>
    </row>
    <row r="51" spans="5:10" x14ac:dyDescent="0.25">
      <c r="E51" s="2" t="s">
        <v>4</v>
      </c>
      <c r="F51" s="2" t="s">
        <v>20</v>
      </c>
      <c r="G51" s="2" t="s">
        <v>0</v>
      </c>
      <c r="H51" s="2" t="s">
        <v>21</v>
      </c>
      <c r="I51" s="2" t="s">
        <v>22</v>
      </c>
      <c r="J51" s="2"/>
    </row>
    <row r="52" spans="5:10" x14ac:dyDescent="0.25">
      <c r="E52" s="2">
        <v>590</v>
      </c>
      <c r="F52" s="10">
        <v>440</v>
      </c>
      <c r="G52" s="2">
        <v>14000000</v>
      </c>
      <c r="H52" s="2">
        <f t="shared" ref="H52:H56" si="18">G52/F52</f>
        <v>31818.18181818182</v>
      </c>
      <c r="I52" s="2">
        <f t="shared" ref="I52:I56" si="19">G52/E52</f>
        <v>23728.813559322032</v>
      </c>
      <c r="J52" s="2">
        <f t="shared" ref="J52:J56" si="20">E52/F52</f>
        <v>1.3409090909090908</v>
      </c>
    </row>
    <row r="53" spans="5:10" x14ac:dyDescent="0.25">
      <c r="E53" s="2"/>
      <c r="F53" s="10"/>
      <c r="G53" s="2">
        <v>6750000</v>
      </c>
      <c r="H53" s="2" t="e">
        <f t="shared" si="18"/>
        <v>#DIV/0!</v>
      </c>
      <c r="I53" s="2" t="e">
        <f t="shared" si="19"/>
        <v>#DIV/0!</v>
      </c>
      <c r="J53" s="2" t="e">
        <f t="shared" si="20"/>
        <v>#DIV/0!</v>
      </c>
    </row>
    <row r="54" spans="5:10" x14ac:dyDescent="0.25">
      <c r="E54" s="2"/>
      <c r="F54" s="2"/>
      <c r="G54" s="4">
        <v>11500000</v>
      </c>
      <c r="H54" s="2" t="e">
        <f t="shared" si="18"/>
        <v>#DIV/0!</v>
      </c>
      <c r="I54" s="2" t="e">
        <f t="shared" si="19"/>
        <v>#DIV/0!</v>
      </c>
      <c r="J54" s="2" t="e">
        <f t="shared" si="20"/>
        <v>#DIV/0!</v>
      </c>
    </row>
    <row r="55" spans="5:10" x14ac:dyDescent="0.25">
      <c r="E55" s="2"/>
      <c r="F55" s="2"/>
      <c r="G55" s="4">
        <v>9500000</v>
      </c>
      <c r="H55" s="2" t="e">
        <f t="shared" si="18"/>
        <v>#DIV/0!</v>
      </c>
      <c r="I55" s="2" t="e">
        <f t="shared" si="19"/>
        <v>#DIV/0!</v>
      </c>
      <c r="J55" s="2" t="e">
        <f t="shared" si="20"/>
        <v>#DIV/0!</v>
      </c>
    </row>
    <row r="56" spans="5:10" x14ac:dyDescent="0.25">
      <c r="E56" s="2"/>
      <c r="F56" s="2"/>
      <c r="G56" s="2"/>
      <c r="H56" s="2" t="e">
        <f t="shared" si="18"/>
        <v>#DIV/0!</v>
      </c>
      <c r="I56" s="2" t="e">
        <f t="shared" si="19"/>
        <v>#DIV/0!</v>
      </c>
      <c r="J56" s="2" t="e">
        <f t="shared" si="20"/>
        <v>#DIV/0!</v>
      </c>
    </row>
    <row r="58" spans="5:10" x14ac:dyDescent="0.25">
      <c r="E58" s="2" t="s">
        <v>4</v>
      </c>
      <c r="F58" s="2" t="s">
        <v>20</v>
      </c>
      <c r="G58" s="2" t="s">
        <v>0</v>
      </c>
      <c r="H58" s="2" t="s">
        <v>21</v>
      </c>
      <c r="I58" s="2" t="s">
        <v>22</v>
      </c>
      <c r="J58" s="2"/>
    </row>
    <row r="59" spans="5:10" x14ac:dyDescent="0.25">
      <c r="E59" s="2">
        <v>300</v>
      </c>
      <c r="F59" s="10"/>
      <c r="G59" s="2">
        <v>5640000</v>
      </c>
      <c r="H59" s="2" t="e">
        <f t="shared" ref="H59:H63" si="21">G59/F59</f>
        <v>#DIV/0!</v>
      </c>
      <c r="I59" s="2">
        <f t="shared" ref="I59:I63" si="22">G59/E59</f>
        <v>18800</v>
      </c>
      <c r="J59" s="2" t="e">
        <f t="shared" ref="J59:J63" si="23">E59/F59</f>
        <v>#DIV/0!</v>
      </c>
    </row>
    <row r="60" spans="5:10" x14ac:dyDescent="0.25">
      <c r="E60" s="2">
        <v>330</v>
      </c>
      <c r="F60" s="10">
        <v>300</v>
      </c>
      <c r="G60" s="2">
        <v>6500000</v>
      </c>
      <c r="H60" s="2">
        <f t="shared" si="21"/>
        <v>21666.666666666668</v>
      </c>
      <c r="I60" s="2">
        <f t="shared" si="22"/>
        <v>19696.969696969696</v>
      </c>
      <c r="J60" s="2">
        <f t="shared" si="23"/>
        <v>1.1000000000000001</v>
      </c>
    </row>
    <row r="61" spans="5:10" x14ac:dyDescent="0.25">
      <c r="E61" s="2">
        <v>330</v>
      </c>
      <c r="F61" s="2">
        <v>240</v>
      </c>
      <c r="G61" s="4">
        <v>7000000</v>
      </c>
      <c r="H61" s="2">
        <f t="shared" si="21"/>
        <v>29166.666666666668</v>
      </c>
      <c r="I61" s="2">
        <f t="shared" si="22"/>
        <v>21212.121212121212</v>
      </c>
      <c r="J61" s="2">
        <f t="shared" si="23"/>
        <v>1.375</v>
      </c>
    </row>
    <row r="62" spans="5:10" x14ac:dyDescent="0.25">
      <c r="E62" s="2"/>
      <c r="F62" s="2"/>
      <c r="G62" s="4"/>
      <c r="H62" s="2" t="e">
        <f t="shared" si="21"/>
        <v>#DIV/0!</v>
      </c>
      <c r="I62" s="2" t="e">
        <f t="shared" si="22"/>
        <v>#DIV/0!</v>
      </c>
      <c r="J62" s="2" t="e">
        <f t="shared" si="23"/>
        <v>#DIV/0!</v>
      </c>
    </row>
    <row r="63" spans="5:10" x14ac:dyDescent="0.25">
      <c r="E63" s="2"/>
      <c r="F63" s="2"/>
      <c r="G63" s="2"/>
      <c r="H63" s="2" t="e">
        <f t="shared" si="21"/>
        <v>#DIV/0!</v>
      </c>
      <c r="I63" s="2" t="e">
        <f t="shared" si="22"/>
        <v>#DIV/0!</v>
      </c>
      <c r="J63" s="2" t="e">
        <f t="shared" si="23"/>
        <v>#DIV/0!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87EFDB-0CAC-448F-BF2B-B400A3558ED5}">
  <dimension ref="A1"/>
  <sheetViews>
    <sheetView topLeftCell="A124" workbookViewId="0">
      <selection activeCell="A134" sqref="A13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64AD1F-AF53-447B-9CDC-1FF5AB531FE8}">
  <dimension ref="A1"/>
  <sheetViews>
    <sheetView workbookViewId="0">
      <selection activeCell="L33" sqref="L3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1F8EA3-B19B-47DE-A629-6DB231024FE9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6EF8DE-ACD2-4F63-9106-CDE54C48B79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D22419-CC6E-46F6-8834-5282B976132D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6E34D5-2CA1-4D0A-A2C6-1BA9C221AA11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F9A844-6534-484D-8EA0-DF407C0B28E4}">
  <dimension ref="A1"/>
  <sheetViews>
    <sheetView workbookViewId="0">
      <selection activeCell="W74" sqref="W7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45CF4A-7311-4706-B1AF-8281CA6E54B9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1F5006-878C-4066-AD72-17F8A8230EF4}">
  <dimension ref="A1"/>
  <sheetViews>
    <sheetView workbookViewId="0">
      <selection activeCell="L41" sqref="L41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Sheet</vt:lpstr>
      <vt:lpstr>Sheet7</vt:lpstr>
      <vt:lpstr>Sheet6</vt:lpstr>
      <vt:lpstr>Sheet1</vt:lpstr>
      <vt:lpstr>Sheet2</vt:lpstr>
      <vt:lpstr>Sheet3</vt:lpstr>
      <vt:lpstr>Office</vt:lpstr>
      <vt:lpstr>Sheet4</vt:lpstr>
      <vt:lpstr>Reena Complex</vt:lpstr>
      <vt:lpstr>Sheet8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2023-12-29T13:33:01Z</dcterms:modified>
</cp:coreProperties>
</file>