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5975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F16" i="1"/>
  <c r="L16" i="1"/>
  <c r="K23" i="1"/>
  <c r="K21" i="1"/>
  <c r="K20" i="1"/>
  <c r="K16" i="1"/>
  <c r="L23" i="1"/>
  <c r="O9" i="1"/>
  <c r="N10" i="1"/>
  <c r="T10" i="1"/>
  <c r="U10" i="1"/>
  <c r="U9" i="1"/>
  <c r="U8" i="1"/>
  <c r="U7" i="1"/>
  <c r="R21" i="1"/>
  <c r="R12" i="1"/>
  <c r="R15" i="1"/>
  <c r="R7" i="1"/>
  <c r="R8" i="1"/>
  <c r="R9" i="1"/>
  <c r="R10" i="1"/>
  <c r="R11" i="1"/>
  <c r="R18" i="1"/>
  <c r="R19" i="1"/>
  <c r="R20" i="1"/>
  <c r="G14" i="1" l="1"/>
  <c r="H9" i="1"/>
  <c r="K10" i="1"/>
  <c r="K9" i="1"/>
  <c r="F12" i="1"/>
  <c r="F11" i="1"/>
  <c r="M9" i="1"/>
  <c r="F14" i="1"/>
  <c r="F10" i="1" l="1"/>
  <c r="E8" i="1"/>
</calcChain>
</file>

<file path=xl/sharedStrings.xml><?xml version="1.0" encoding="utf-8"?>
<sst xmlns="http://schemas.openxmlformats.org/spreadsheetml/2006/main" count="6" uniqueCount="6">
  <si>
    <t>BUA</t>
  </si>
  <si>
    <t>CA</t>
  </si>
  <si>
    <t>RATE</t>
  </si>
  <si>
    <t>FMV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</si>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</sst>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.000_ ;_ * \-#,##0.000_ ;_ * &quot;-&quot;???_ ;_ @_ "/>
    <numFmt numFmtId="166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43" fontId="0" fillId="0" borderId="0" xfId="0" applyNumberFormat="1"/>
    <xf numFmtId="164" fontId="0" fillId="0" borderId="0" xfId="0" applyNumberFormat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U23"/>
  <sheetViews>
    <sheetView tabSelected="1" workbookViewId="0">
      <selection activeCell="G21" sqref="G21"/>
    </sheetView>
  </sheetViews>
  <sheetFormatPr defaultRowHeight="15" x14ac:dyDescent="0.25"/>
  <cols>
    <col min="6" max="6" width="12.5703125" bestFit="1" customWidth="1"/>
    <col min="7" max="7" width="11.5703125" bestFit="1" customWidth="1"/>
    <col min="11" max="11" width="10" bestFit="1" customWidth="1"/>
    <col min="12" max="12" width="9.28515625" bestFit="1" customWidth="1"/>
  </cols>
  <sheetData>
    <row r="7" spans="3:21" x14ac:dyDescent="0.25">
      <c r="C7" t="s">
        <v>1</v>
      </c>
      <c r="P7">
        <v>12.4</v>
      </c>
      <c r="Q7">
        <v>9</v>
      </c>
      <c r="R7">
        <f>Q7*P7</f>
        <v>111.60000000000001</v>
      </c>
      <c r="T7">
        <v>245</v>
      </c>
      <c r="U7">
        <f>R12</f>
        <v>245.21300000000002</v>
      </c>
    </row>
    <row r="8" spans="3:21" x14ac:dyDescent="0.25">
      <c r="C8" t="s">
        <v>0</v>
      </c>
      <c r="D8">
        <v>28.99</v>
      </c>
      <c r="E8">
        <f>D8*10.764</f>
        <v>312.04835999999995</v>
      </c>
      <c r="F8">
        <v>312</v>
      </c>
      <c r="K8">
        <v>26620</v>
      </c>
      <c r="M8">
        <v>260</v>
      </c>
      <c r="N8">
        <v>2023</v>
      </c>
      <c r="P8">
        <v>5.1100000000000003</v>
      </c>
      <c r="Q8">
        <v>9.9</v>
      </c>
      <c r="R8">
        <f t="shared" ref="R8:R20" si="0">Q8*P8</f>
        <v>50.589000000000006</v>
      </c>
      <c r="T8">
        <v>8</v>
      </c>
      <c r="U8">
        <f>R15</f>
        <v>8.16</v>
      </c>
    </row>
    <row r="9" spans="3:21" x14ac:dyDescent="0.25">
      <c r="C9" t="s">
        <v>2</v>
      </c>
      <c r="F9">
        <v>8700</v>
      </c>
      <c r="G9">
        <v>2700</v>
      </c>
      <c r="H9">
        <f>F9-G9</f>
        <v>6000</v>
      </c>
      <c r="K9">
        <f>K8/100*110</f>
        <v>29282</v>
      </c>
      <c r="M9">
        <f>M8*1.2</f>
        <v>312</v>
      </c>
      <c r="N9">
        <v>7</v>
      </c>
      <c r="O9">
        <f>100-N9</f>
        <v>93</v>
      </c>
      <c r="P9">
        <v>8.4</v>
      </c>
      <c r="Q9">
        <v>7.11</v>
      </c>
      <c r="R9">
        <f t="shared" si="0"/>
        <v>59.724000000000004</v>
      </c>
      <c r="T9">
        <v>45</v>
      </c>
      <c r="U9">
        <f>R21</f>
        <v>44.484000000000002</v>
      </c>
    </row>
    <row r="10" spans="3:21" x14ac:dyDescent="0.25">
      <c r="C10" t="s">
        <v>3</v>
      </c>
      <c r="F10" s="1">
        <f>F8*F9</f>
        <v>2714400</v>
      </c>
      <c r="K10">
        <f>K9/10.764</f>
        <v>2720.3641768859161</v>
      </c>
      <c r="N10">
        <f>N8-N9</f>
        <v>2016</v>
      </c>
      <c r="O10">
        <f>60-N9</f>
        <v>53</v>
      </c>
      <c r="P10">
        <v>3.5</v>
      </c>
      <c r="Q10">
        <v>3</v>
      </c>
      <c r="R10">
        <f t="shared" si="0"/>
        <v>10.5</v>
      </c>
      <c r="T10">
        <f t="shared" ref="T10:U10" si="1">SUM(T7:T9)</f>
        <v>298</v>
      </c>
      <c r="U10">
        <f t="shared" si="1"/>
        <v>297.85700000000003</v>
      </c>
    </row>
    <row r="11" spans="3:21" x14ac:dyDescent="0.25">
      <c r="C11" t="s">
        <v>4</v>
      </c>
      <c r="F11" s="2">
        <f>F10*90%</f>
        <v>2442960</v>
      </c>
      <c r="P11">
        <v>4</v>
      </c>
      <c r="Q11">
        <v>3.2</v>
      </c>
      <c r="R11">
        <f t="shared" si="0"/>
        <v>12.8</v>
      </c>
    </row>
    <row r="12" spans="3:21" x14ac:dyDescent="0.25">
      <c r="C12" t="s">
        <v>5</v>
      </c>
      <c r="F12" s="2">
        <f>F10*80%</f>
        <v>2171520</v>
      </c>
      <c r="R12">
        <f>SUM(R7:R11)</f>
        <v>245.21300000000002</v>
      </c>
    </row>
    <row r="14" spans="3:21" x14ac:dyDescent="0.25">
      <c r="F14" s="3">
        <f>F10*0.025/12</f>
        <v>5655</v>
      </c>
      <c r="G14" s="1">
        <f>G9*F8</f>
        <v>842400</v>
      </c>
    </row>
    <row r="15" spans="3:21" x14ac:dyDescent="0.25">
      <c r="K15" s="1">
        <v>44900</v>
      </c>
      <c r="L15" s="1"/>
      <c r="P15">
        <v>5.0999999999999996</v>
      </c>
      <c r="Q15">
        <v>1.6</v>
      </c>
      <c r="R15">
        <f>Q15*P15</f>
        <v>8.16</v>
      </c>
    </row>
    <row r="16" spans="3:21" x14ac:dyDescent="0.25">
      <c r="F16" s="1">
        <f>312*4101</f>
        <v>1279512</v>
      </c>
      <c r="K16" s="1">
        <f>K15/100*105</f>
        <v>47145</v>
      </c>
      <c r="L16" s="4">
        <f>K16/10.764</f>
        <v>4379.8773690078042</v>
      </c>
    </row>
    <row r="17" spans="11:18" x14ac:dyDescent="0.25">
      <c r="K17" s="1"/>
      <c r="L17" s="1"/>
    </row>
    <row r="18" spans="11:18" x14ac:dyDescent="0.25">
      <c r="K18" s="1">
        <v>4330</v>
      </c>
      <c r="L18" s="1"/>
      <c r="P18">
        <v>9</v>
      </c>
      <c r="Q18">
        <v>2</v>
      </c>
      <c r="R18">
        <f t="shared" si="0"/>
        <v>18</v>
      </c>
    </row>
    <row r="19" spans="11:18" x14ac:dyDescent="0.25">
      <c r="K19" s="1"/>
      <c r="L19" s="1"/>
      <c r="P19">
        <v>5.1100000000000003</v>
      </c>
      <c r="Q19">
        <v>2.4</v>
      </c>
      <c r="R19">
        <f t="shared" si="0"/>
        <v>12.264000000000001</v>
      </c>
    </row>
    <row r="20" spans="11:18" x14ac:dyDescent="0.25">
      <c r="K20" s="1">
        <f>K16-K18</f>
        <v>42815</v>
      </c>
      <c r="L20" s="1"/>
      <c r="P20">
        <v>7.11</v>
      </c>
      <c r="Q20">
        <v>2</v>
      </c>
      <c r="R20">
        <f t="shared" si="0"/>
        <v>14.22</v>
      </c>
    </row>
    <row r="21" spans="11:18" x14ac:dyDescent="0.25">
      <c r="K21" s="1">
        <f>K20*93%</f>
        <v>39817.950000000004</v>
      </c>
      <c r="L21" s="1"/>
      <c r="R21">
        <f>SUM(R18:R20)</f>
        <v>44.484000000000002</v>
      </c>
    </row>
    <row r="22" spans="11:18" x14ac:dyDescent="0.25">
      <c r="K22" s="1"/>
      <c r="L22" s="1"/>
    </row>
    <row r="23" spans="11:18" x14ac:dyDescent="0.25">
      <c r="K23" s="4">
        <f>K21+K18</f>
        <v>44147.950000000004</v>
      </c>
      <c r="L23" s="4">
        <f>K23/10.764</f>
        <v>4101.4446302489787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2023-12-28T11:03:12Z</dcterms:created>
  <dcterms:modified xsi:type="dcterms:W3CDTF">2023-12-30T09:54:12Z</dcterms:modified>
</cp:coreProperties>
</file>