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ntosh Bakebihari Mishra\"/>
    </mc:Choice>
  </mc:AlternateContent>
  <xr:revisionPtr revIDLastSave="0" documentId="13_ncr:1_{6406B94C-93C2-4AE3-85BF-0F64BC8F13B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19" i="4" l="1"/>
  <c r="F12" i="4"/>
  <c r="G12" i="4"/>
  <c r="H12" i="4"/>
  <c r="Q23" i="4"/>
  <c r="Q22" i="4"/>
  <c r="Q20" i="4"/>
  <c r="Q19" i="4"/>
  <c r="P10" i="4" l="1"/>
  <c r="I21" i="4"/>
  <c r="H23" i="4"/>
  <c r="H29" i="4"/>
  <c r="H21" i="4"/>
  <c r="I20" i="4"/>
  <c r="I19" i="4"/>
  <c r="P12" i="4" l="1"/>
  <c r="P11" i="4"/>
  <c r="Q9" i="4"/>
  <c r="P8" i="4"/>
  <c r="Q7" i="4"/>
  <c r="Q6" i="4"/>
  <c r="Q5" i="4"/>
  <c r="Q4" i="4"/>
  <c r="Q3" i="4"/>
  <c r="Q2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Q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<sst xmlns="http://schemas.openxmlformats.org/spreadsheetml/2006/main" count="34" uniqueCount="30">
  <si>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</si>
  <si>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</si>
  <si>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</si>
  <si>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</si>
  <si>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</si>
  <si>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</si>
  <si>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</si>
  <si>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</si>
  <si>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</si>
  <si>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</si>
  <si>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</si>
  <si>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</si>
  <si>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</si>
  <si>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Shop No. 6, ground floor, niwara building. Sector 8A, airoli</t>
  </si>
  <si>
    <t>bua</t>
  </si>
  <si>
    <t>loft</t>
  </si>
  <si>
    <t>total</t>
  </si>
  <si>
    <t>agreement  - 21.12.23</t>
  </si>
  <si>
    <t>av</t>
  </si>
  <si>
    <t>rd</t>
  </si>
  <si>
    <t>sd</t>
  </si>
  <si>
    <t>bv</t>
  </si>
  <si>
    <t>rate</t>
  </si>
  <si>
    <t>fmv</t>
  </si>
  <si>
    <t>oc - 2005 - pg no. 15</t>
  </si>
  <si>
    <t>ls - 38 to 40 lakhs</t>
  </si>
  <si>
    <t>mca</t>
  </si>
  <si>
    <t>Rs. 15000/- on 100% loading</t>
  </si>
  <si>
    <t xml:space="preserve">oc - 2005 - </t>
  </si>
  <si>
    <t>29.03.23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</si>
</sst>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297528</xdr:colOff>
      <xdr:row>41</xdr:row>
      <xdr:rowOff>143921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DB2E2E-083E-4777-ABB0-A7CF7FA83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47128" cy="749722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1790A6-20DE-4360-8CE7-B228D27D2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25</xdr:col>
      <xdr:colOff>545043</xdr:colOff>
      <xdr:row>34</xdr:row>
      <xdr:rowOff>181851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2C662B-DEA2-4CDA-9AD2-3E8A37741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5175443" cy="62778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202265</xdr:colOff>
      <xdr:row>44</xdr:row>
      <xdr:rowOff>182011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003B91-BC4D-4BA3-AE91-AEB39A15E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051865" cy="7421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145107</xdr:colOff>
      <xdr:row>39</xdr:row>
      <xdr:rowOff>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FCD9B9-1A79-497E-A5EA-F1301D43C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994707" cy="7240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268949</xdr:colOff>
      <xdr:row>40</xdr:row>
      <xdr:rowOff>990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08635B-1A53-46C9-A0B1-D4961D3C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18549" cy="70971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592845</xdr:colOff>
      <xdr:row>36</xdr:row>
      <xdr:rowOff>181771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C0BB0A-5F01-4BD2-A424-F991B105D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442445" cy="57062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29</xdr:col>
      <xdr:colOff>135326</xdr:colOff>
      <xdr:row>37</xdr:row>
      <xdr:rowOff>20036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28BA8C-7A33-46A9-B525-5DB9A11CF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156126" cy="70685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354431</xdr:colOff>
      <xdr:row>37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44F053-DBE8-4F75-9E80-7B34F77C6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375231" cy="70304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268694</xdr:colOff>
      <xdr:row>38</xdr:row>
      <xdr:rowOff>10510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D430CF-300D-4166-BEF5-2AF5ED949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289494" cy="705901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6BC3AC-C7B4-45DD-86F4-A6F813255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S12" sqref="S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270.83333333333337</v>
      </c>
      <c r="C2" s="4">
        <f>B2*1.2</f>
        <v>325.00000000000006</v>
      </c>
      <c r="D2" s="4">
        <f t="shared" ref="D2:D13" si="2">C2*1.2</f>
        <v>390.00000000000006</v>
      </c>
      <c r="E2" s="5">
        <f t="shared" ref="E2:E13" si="3">R2</f>
        <v>20000000</v>
      </c>
      <c r="F2" s="10">
        <f t="shared" ref="F2:F13" si="4">ROUND((E2/B2),0)</f>
        <v>73846</v>
      </c>
      <c r="G2" s="10">
        <f t="shared" ref="G2:G13" si="5">ROUND((E2/C2),0)</f>
        <v>61538</v>
      </c>
      <c r="H2" s="10">
        <f t="shared" ref="H2:H13" si="6">ROUND((E2/D2),0)</f>
        <v>51282</v>
      </c>
      <c r="I2" s="4" t="e">
        <f>#REF!</f>
        <v>#REF!</v>
      </c>
      <c r="J2" s="4">
        <f t="shared" ref="J2:J13" si="7">S2</f>
        <v>0</v>
      </c>
      <c r="O2">
        <v>0</v>
      </c>
      <c r="P2">
        <v>325</v>
      </c>
      <c r="Q2">
        <f t="shared" ref="Q2:Q9" si="8">P2/1.2</f>
        <v>270.83333333333337</v>
      </c>
      <c r="R2" s="2">
        <v>20000000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108.33333333333334</v>
      </c>
      <c r="C3" s="4">
        <f t="shared" ref="C3:C15" si="9">B3*1.2</f>
        <v>130</v>
      </c>
      <c r="D3" s="4">
        <f t="shared" si="2"/>
        <v>156</v>
      </c>
      <c r="E3" s="5">
        <f t="shared" si="3"/>
        <v>4000000</v>
      </c>
      <c r="F3" s="10">
        <f t="shared" si="4"/>
        <v>36923</v>
      </c>
      <c r="G3" s="10">
        <f t="shared" si="5"/>
        <v>30769</v>
      </c>
      <c r="H3" s="10">
        <f t="shared" si="6"/>
        <v>25641</v>
      </c>
      <c r="I3" s="4" t="e">
        <f>#REF!</f>
        <v>#REF!</v>
      </c>
      <c r="J3" s="4">
        <f t="shared" si="7"/>
        <v>0</v>
      </c>
      <c r="O3">
        <v>0</v>
      </c>
      <c r="P3">
        <v>130</v>
      </c>
      <c r="Q3">
        <f t="shared" si="8"/>
        <v>108.33333333333334</v>
      </c>
      <c r="R3" s="2">
        <v>4000000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333.33333333333337</v>
      </c>
      <c r="C4" s="4">
        <f t="shared" si="9"/>
        <v>400.00000000000006</v>
      </c>
      <c r="D4" s="4">
        <f t="shared" si="2"/>
        <v>480.00000000000006</v>
      </c>
      <c r="E4" s="15">
        <f t="shared" si="3"/>
        <v>13000000</v>
      </c>
      <c r="F4" s="10">
        <f t="shared" si="4"/>
        <v>39000</v>
      </c>
      <c r="G4" s="10">
        <f t="shared" si="5"/>
        <v>32500</v>
      </c>
      <c r="H4" s="10">
        <f t="shared" si="6"/>
        <v>27083</v>
      </c>
      <c r="I4" s="4" t="e">
        <f>#REF!</f>
        <v>#REF!</v>
      </c>
      <c r="J4" s="4">
        <f t="shared" si="7"/>
        <v>0</v>
      </c>
      <c r="O4">
        <v>0</v>
      </c>
      <c r="P4">
        <v>400</v>
      </c>
      <c r="Q4">
        <f t="shared" si="8"/>
        <v>333.33333333333337</v>
      </c>
      <c r="R4" s="2">
        <v>13000000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208.33333333333334</v>
      </c>
      <c r="C5" s="4">
        <f t="shared" si="9"/>
        <v>250</v>
      </c>
      <c r="D5" s="4">
        <f t="shared" si="2"/>
        <v>300</v>
      </c>
      <c r="E5" s="15">
        <f t="shared" si="3"/>
        <v>5000000</v>
      </c>
      <c r="F5" s="10">
        <f t="shared" si="4"/>
        <v>24000</v>
      </c>
      <c r="G5" s="16">
        <f t="shared" si="5"/>
        <v>20000</v>
      </c>
      <c r="H5" s="10">
        <f t="shared" si="6"/>
        <v>16667</v>
      </c>
      <c r="I5" s="4" t="e">
        <f>#REF!</f>
        <v>#REF!</v>
      </c>
      <c r="J5" s="4">
        <f t="shared" si="7"/>
        <v>0</v>
      </c>
      <c r="O5">
        <v>0</v>
      </c>
      <c r="P5">
        <v>250</v>
      </c>
      <c r="Q5">
        <f t="shared" si="8"/>
        <v>208.33333333333334</v>
      </c>
      <c r="R5" s="2">
        <v>5000000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215</v>
      </c>
      <c r="C6" s="4">
        <f t="shared" si="9"/>
        <v>258</v>
      </c>
      <c r="D6" s="4">
        <f t="shared" si="2"/>
        <v>309.59999999999997</v>
      </c>
      <c r="E6" s="15">
        <f t="shared" si="3"/>
        <v>4500000</v>
      </c>
      <c r="F6" s="10">
        <f t="shared" si="4"/>
        <v>20930</v>
      </c>
      <c r="G6" s="10">
        <f t="shared" si="5"/>
        <v>17442</v>
      </c>
      <c r="H6" s="10">
        <f t="shared" si="6"/>
        <v>14535</v>
      </c>
      <c r="I6" s="4" t="e">
        <f>#REF!</f>
        <v>#REF!</v>
      </c>
      <c r="J6" s="4">
        <f t="shared" si="7"/>
        <v>0</v>
      </c>
      <c r="O6">
        <v>0</v>
      </c>
      <c r="P6">
        <v>258</v>
      </c>
      <c r="Q6">
        <f t="shared" si="8"/>
        <v>215</v>
      </c>
      <c r="R6" s="2">
        <v>4500000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337.5</v>
      </c>
      <c r="C7" s="4">
        <f t="shared" si="9"/>
        <v>405</v>
      </c>
      <c r="D7" s="4">
        <f t="shared" si="2"/>
        <v>486</v>
      </c>
      <c r="E7" s="15">
        <f t="shared" si="3"/>
        <v>23500000</v>
      </c>
      <c r="F7" s="10">
        <f t="shared" si="4"/>
        <v>69630</v>
      </c>
      <c r="G7" s="10">
        <f t="shared" si="5"/>
        <v>58025</v>
      </c>
      <c r="H7" s="10">
        <f t="shared" si="6"/>
        <v>48354</v>
      </c>
      <c r="I7" s="4" t="e">
        <f>#REF!</f>
        <v>#REF!</v>
      </c>
      <c r="J7" s="4">
        <f t="shared" si="7"/>
        <v>0</v>
      </c>
      <c r="O7">
        <v>0</v>
      </c>
      <c r="P7">
        <v>405</v>
      </c>
      <c r="Q7">
        <f t="shared" si="8"/>
        <v>337.5</v>
      </c>
      <c r="R7" s="2">
        <v>23500000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125</v>
      </c>
      <c r="C8" s="4">
        <f t="shared" si="9"/>
        <v>150</v>
      </c>
      <c r="D8" s="4">
        <f t="shared" si="2"/>
        <v>180</v>
      </c>
      <c r="E8" s="15">
        <f t="shared" si="3"/>
        <v>6200000</v>
      </c>
      <c r="F8" s="10">
        <f t="shared" si="4"/>
        <v>49600</v>
      </c>
      <c r="G8" s="10">
        <f t="shared" si="5"/>
        <v>41333</v>
      </c>
      <c r="H8" s="10">
        <f t="shared" si="6"/>
        <v>34444</v>
      </c>
      <c r="I8" s="4" t="e">
        <f>#REF!</f>
        <v>#REF!</v>
      </c>
      <c r="J8" s="4">
        <f t="shared" si="7"/>
        <v>0</v>
      </c>
      <c r="O8">
        <v>0</v>
      </c>
      <c r="P8">
        <f t="shared" ref="P8:P12" si="10">O8/1.2</f>
        <v>0</v>
      </c>
      <c r="Q8">
        <v>125</v>
      </c>
      <c r="R8" s="2">
        <v>6200000</v>
      </c>
      <c r="S8" s="8"/>
      <c r="T8" s="8"/>
    </row>
    <row r="9" spans="1:20" x14ac:dyDescent="0.25">
      <c r="A9" s="4">
        <f t="shared" si="0"/>
        <v>0</v>
      </c>
      <c r="B9" s="4">
        <f t="shared" si="1"/>
        <v>333.33333333333337</v>
      </c>
      <c r="C9" s="4">
        <f t="shared" si="9"/>
        <v>400.00000000000006</v>
      </c>
      <c r="D9" s="4">
        <f t="shared" si="2"/>
        <v>480.00000000000006</v>
      </c>
      <c r="E9" s="15">
        <f t="shared" si="3"/>
        <v>26300000</v>
      </c>
      <c r="F9" s="10">
        <f t="shared" si="4"/>
        <v>78900</v>
      </c>
      <c r="G9" s="10">
        <f t="shared" si="5"/>
        <v>65750</v>
      </c>
      <c r="H9" s="10">
        <f t="shared" si="6"/>
        <v>54792</v>
      </c>
      <c r="I9" s="4" t="e">
        <f>#REF!</f>
        <v>#REF!</v>
      </c>
      <c r="J9" s="4">
        <f t="shared" si="7"/>
        <v>0</v>
      </c>
      <c r="O9">
        <v>0</v>
      </c>
      <c r="P9">
        <v>400</v>
      </c>
      <c r="Q9">
        <f t="shared" si="8"/>
        <v>333.33333333333337</v>
      </c>
      <c r="R9" s="2">
        <v>26300000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197</v>
      </c>
      <c r="C10" s="4">
        <f t="shared" si="9"/>
        <v>236.39999999999998</v>
      </c>
      <c r="D10" s="4">
        <f t="shared" si="2"/>
        <v>283.67999999999995</v>
      </c>
      <c r="E10" s="15">
        <f t="shared" si="3"/>
        <v>4000000</v>
      </c>
      <c r="F10" s="10">
        <f t="shared" si="4"/>
        <v>20305</v>
      </c>
      <c r="G10" s="10">
        <f t="shared" si="5"/>
        <v>16920</v>
      </c>
      <c r="H10" s="10">
        <f t="shared" si="6"/>
        <v>14100</v>
      </c>
      <c r="I10" s="4" t="e">
        <f>#REF!</f>
        <v>#REF!</v>
      </c>
      <c r="J10" s="4" t="str">
        <f t="shared" si="7"/>
        <v>29.03.23</v>
      </c>
      <c r="O10">
        <v>0</v>
      </c>
      <c r="P10">
        <f t="shared" si="10"/>
        <v>0</v>
      </c>
      <c r="Q10">
        <v>197</v>
      </c>
      <c r="R10" s="2">
        <v>4000000</v>
      </c>
      <c r="S10" s="8" t="s">
        <v>29</v>
      </c>
      <c r="T10" s="8"/>
    </row>
    <row r="11" spans="1:20" x14ac:dyDescent="0.25">
      <c r="A11" s="4">
        <f t="shared" si="0"/>
        <v>0</v>
      </c>
      <c r="B11" s="4">
        <f t="shared" si="1"/>
        <v>176</v>
      </c>
      <c r="C11" s="4">
        <f t="shared" si="9"/>
        <v>211.2</v>
      </c>
      <c r="D11" s="4">
        <f t="shared" si="2"/>
        <v>253.43999999999997</v>
      </c>
      <c r="E11" s="15">
        <f t="shared" si="3"/>
        <v>3700000</v>
      </c>
      <c r="F11" s="10">
        <f t="shared" si="4"/>
        <v>21023</v>
      </c>
      <c r="G11" s="16">
        <f t="shared" si="5"/>
        <v>17519</v>
      </c>
      <c r="H11" s="10">
        <f t="shared" si="6"/>
        <v>14599</v>
      </c>
      <c r="I11" s="4" t="e">
        <f>#REF!</f>
        <v>#REF!</v>
      </c>
      <c r="J11" s="4" t="str">
        <f t="shared" si="7"/>
        <v>29.03.23</v>
      </c>
      <c r="O11">
        <v>0</v>
      </c>
      <c r="P11">
        <f t="shared" si="10"/>
        <v>0</v>
      </c>
      <c r="Q11">
        <v>176</v>
      </c>
      <c r="R11" s="2">
        <v>3700000</v>
      </c>
      <c r="S11" s="8" t="s">
        <v>29</v>
      </c>
      <c r="T11" s="8"/>
    </row>
    <row r="12" spans="1:20" x14ac:dyDescent="0.25">
      <c r="A12" s="4">
        <f t="shared" si="0"/>
        <v>0</v>
      </c>
      <c r="B12" s="4">
        <f t="shared" si="1"/>
        <v>410</v>
      </c>
      <c r="C12" s="4">
        <f t="shared" si="9"/>
        <v>492</v>
      </c>
      <c r="D12" s="4">
        <f t="shared" si="2"/>
        <v>590.4</v>
      </c>
      <c r="E12" s="15">
        <f t="shared" si="3"/>
        <v>24000000</v>
      </c>
      <c r="F12" s="10">
        <f t="shared" si="4"/>
        <v>58537</v>
      </c>
      <c r="G12" s="10">
        <f t="shared" si="5"/>
        <v>48780</v>
      </c>
      <c r="H12" s="10">
        <f t="shared" si="6"/>
        <v>40650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v>410</v>
      </c>
      <c r="R12" s="2">
        <v>24000000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600</v>
      </c>
      <c r="C13" s="4">
        <f t="shared" si="9"/>
        <v>720</v>
      </c>
      <c r="D13" s="4">
        <f t="shared" si="2"/>
        <v>864</v>
      </c>
      <c r="E13" s="15">
        <f t="shared" si="3"/>
        <v>24500000</v>
      </c>
      <c r="F13" s="10">
        <f t="shared" si="4"/>
        <v>40833</v>
      </c>
      <c r="G13" s="10">
        <f t="shared" si="5"/>
        <v>34028</v>
      </c>
      <c r="H13" s="10">
        <f t="shared" si="6"/>
        <v>28356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600</v>
      </c>
      <c r="R13" s="2">
        <v>24500000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83.333333333333343</v>
      </c>
      <c r="C14" s="4">
        <f t="shared" si="9"/>
        <v>100.00000000000001</v>
      </c>
      <c r="D14" s="4">
        <f t="shared" ref="D14:D15" si="12">C14*1.2</f>
        <v>120.00000000000001</v>
      </c>
      <c r="E14" s="15">
        <f t="shared" ref="E14:E15" si="13">R14</f>
        <v>2700000</v>
      </c>
      <c r="F14" s="10">
        <f t="shared" ref="F14:F15" si="14">ROUND((E14/B14),0)</f>
        <v>32400</v>
      </c>
      <c r="G14" s="16">
        <f t="shared" ref="G14:G15" si="15">ROUND((E14/C14),0)</f>
        <v>27000</v>
      </c>
      <c r="H14" s="10">
        <f t="shared" ref="H14:H15" si="16">ROUND((E14/D14),0)</f>
        <v>22500</v>
      </c>
      <c r="I14" s="4" t="e">
        <f>#REF!</f>
        <v>#REF!</v>
      </c>
      <c r="J14" s="4">
        <f t="shared" ref="J14:J15" si="17">S14</f>
        <v>0</v>
      </c>
      <c r="O14">
        <v>0</v>
      </c>
      <c r="P14">
        <v>100</v>
      </c>
      <c r="Q14">
        <f t="shared" ref="Q14:Q15" si="18">P14/1.2</f>
        <v>83.333333333333343</v>
      </c>
      <c r="R14" s="2">
        <v>2700000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15">
        <f t="shared" si="13"/>
        <v>0</v>
      </c>
      <c r="F15" s="10" t="e">
        <f t="shared" si="14"/>
        <v>#DIV/0!</v>
      </c>
      <c r="G15" s="10" t="e">
        <f t="shared" si="15"/>
        <v>#DIV/0!</v>
      </c>
      <c r="H15" s="10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ref="P15" si="19">O15/1.2</f>
        <v>0</v>
      </c>
      <c r="Q15">
        <f t="shared" si="18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14</v>
      </c>
      <c r="H19">
        <v>160</v>
      </c>
      <c r="I19">
        <f>14.89*10.764</f>
        <v>160.27596</v>
      </c>
      <c r="P19" t="s">
        <v>26</v>
      </c>
      <c r="Q19">
        <f>17.21*8.61</f>
        <v>148.1781</v>
      </c>
      <c r="R19">
        <f>H19/Q19</f>
        <v>1.0797816951357859</v>
      </c>
    </row>
    <row r="20" spans="7:24" x14ac:dyDescent="0.25">
      <c r="G20" t="s">
        <v>15</v>
      </c>
      <c r="H20">
        <v>49</v>
      </c>
      <c r="I20">
        <f>4.514*10.764</f>
        <v>48.588695999999999</v>
      </c>
      <c r="Q20">
        <f>Q19*2</f>
        <v>296.3562</v>
      </c>
    </row>
    <row r="21" spans="7:24" x14ac:dyDescent="0.25">
      <c r="G21" t="s">
        <v>16</v>
      </c>
      <c r="H21">
        <f>H20+H19</f>
        <v>209</v>
      </c>
      <c r="I21">
        <f>H21/10.764</f>
        <v>19.416573764399853</v>
      </c>
      <c r="Q21">
        <v>15000</v>
      </c>
    </row>
    <row r="22" spans="7:24" x14ac:dyDescent="0.25">
      <c r="G22" s="6" t="s">
        <v>22</v>
      </c>
      <c r="H22" s="6">
        <v>20000</v>
      </c>
      <c r="Q22">
        <f>Q21*Q20</f>
        <v>4445343</v>
      </c>
    </row>
    <row r="23" spans="7:24" x14ac:dyDescent="0.25">
      <c r="G23" t="s">
        <v>23</v>
      </c>
      <c r="H23">
        <f>H22*H21</f>
        <v>4180000</v>
      </c>
      <c r="Q23">
        <f>Q22/H21</f>
        <v>21269.583732057417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J25" t="s">
        <v>24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H26">
        <v>4100000</v>
      </c>
      <c r="J26" t="s">
        <v>25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19</v>
      </c>
      <c r="H27">
        <v>246000</v>
      </c>
      <c r="J27" t="s">
        <v>27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H28">
        <v>30000</v>
      </c>
      <c r="J28" t="s">
        <v>28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21</v>
      </c>
      <c r="H29">
        <f>H28+H27+H26</f>
        <v>4376000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L38" sqref="L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2023-12-30T12:03:23Z</dcterms:modified>
</cp:coreProperties>
</file>