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Shreeji Infinity\"/>
    </mc:Choice>
  </mc:AlternateContent>
  <xr:revisionPtr revIDLastSave="0" documentId="13_ncr:1_{452E1123-F732-439F-9D49-5873C5E01C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reeji Infinity" sheetId="87" r:id="rId1"/>
    <sheet name="Total" sheetId="79" r:id="rId2"/>
    <sheet name="RERA" sheetId="80" r:id="rId3"/>
    <sheet name="Typical Floor" sheetId="85" r:id="rId4"/>
    <sheet name="Rates" sheetId="88" r:id="rId5"/>
  </sheets>
  <definedNames>
    <definedName name="_xlnm._FilterDatabase" localSheetId="2" hidden="1">RERA!#REF!</definedName>
    <definedName name="_xlnm._FilterDatabase" localSheetId="0" hidden="1">'Shreeji Infinity'!$D$2:$D$30</definedName>
  </definedNames>
  <calcPr calcId="191029"/>
</workbook>
</file>

<file path=xl/calcChain.xml><?xml version="1.0" encoding="utf-8"?>
<calcChain xmlns="http://schemas.openxmlformats.org/spreadsheetml/2006/main">
  <c r="I6" i="79" l="1"/>
  <c r="I5" i="79"/>
  <c r="D2" i="79"/>
  <c r="M2" i="87" l="1"/>
  <c r="L2" i="88" l="1"/>
  <c r="J2" i="88"/>
  <c r="I2" i="88"/>
  <c r="H14" i="87"/>
  <c r="M14" i="87" s="1"/>
  <c r="H18" i="87"/>
  <c r="M18" i="87" s="1"/>
  <c r="H26" i="87"/>
  <c r="M26" i="87" s="1"/>
  <c r="H27" i="87"/>
  <c r="M27" i="87" s="1"/>
  <c r="E30" i="87"/>
  <c r="F30" i="87"/>
  <c r="G3" i="87"/>
  <c r="H3" i="87" s="1"/>
  <c r="M3" i="87" s="1"/>
  <c r="G4" i="87"/>
  <c r="H4" i="87" s="1"/>
  <c r="M4" i="87" s="1"/>
  <c r="G5" i="87"/>
  <c r="H5" i="87" s="1"/>
  <c r="M5" i="87" s="1"/>
  <c r="G6" i="87"/>
  <c r="H6" i="87" s="1"/>
  <c r="M6" i="87" s="1"/>
  <c r="G7" i="87"/>
  <c r="H7" i="87" s="1"/>
  <c r="M7" i="87" s="1"/>
  <c r="G8" i="87"/>
  <c r="H8" i="87" s="1"/>
  <c r="M8" i="87" s="1"/>
  <c r="G9" i="87"/>
  <c r="H9" i="87" s="1"/>
  <c r="M9" i="87" s="1"/>
  <c r="G10" i="87"/>
  <c r="H10" i="87" s="1"/>
  <c r="M10" i="87" s="1"/>
  <c r="G11" i="87"/>
  <c r="H11" i="87" s="1"/>
  <c r="M11" i="87" s="1"/>
  <c r="G12" i="87"/>
  <c r="H12" i="87" s="1"/>
  <c r="M12" i="87" s="1"/>
  <c r="G13" i="87"/>
  <c r="H13" i="87" s="1"/>
  <c r="M13" i="87" s="1"/>
  <c r="G14" i="87"/>
  <c r="G15" i="87"/>
  <c r="H15" i="87" s="1"/>
  <c r="M15" i="87" s="1"/>
  <c r="G16" i="87"/>
  <c r="H16" i="87" s="1"/>
  <c r="M16" i="87" s="1"/>
  <c r="G17" i="87"/>
  <c r="H17" i="87" s="1"/>
  <c r="M17" i="87" s="1"/>
  <c r="G18" i="87"/>
  <c r="G19" i="87"/>
  <c r="H19" i="87" s="1"/>
  <c r="M19" i="87" s="1"/>
  <c r="G20" i="87"/>
  <c r="H20" i="87" s="1"/>
  <c r="M20" i="87" s="1"/>
  <c r="G21" i="87"/>
  <c r="H21" i="87" s="1"/>
  <c r="M21" i="87" s="1"/>
  <c r="G22" i="87"/>
  <c r="H22" i="87" s="1"/>
  <c r="M22" i="87" s="1"/>
  <c r="G23" i="87"/>
  <c r="H23" i="87" s="1"/>
  <c r="M23" i="87" s="1"/>
  <c r="G24" i="87"/>
  <c r="H24" i="87" s="1"/>
  <c r="M24" i="87" s="1"/>
  <c r="G25" i="87"/>
  <c r="H25" i="87" s="1"/>
  <c r="M25" i="87" s="1"/>
  <c r="G26" i="87"/>
  <c r="G27" i="87"/>
  <c r="G28" i="87"/>
  <c r="H28" i="87" s="1"/>
  <c r="M28" i="87" s="1"/>
  <c r="G29" i="87"/>
  <c r="H29" i="87" s="1"/>
  <c r="M29" i="87" s="1"/>
  <c r="X32" i="85"/>
  <c r="J8" i="88"/>
  <c r="I8" i="88"/>
  <c r="H8" i="88"/>
  <c r="AB11" i="85"/>
  <c r="AB10" i="85"/>
  <c r="AB9" i="85"/>
  <c r="AB8" i="85"/>
  <c r="AB7" i="85"/>
  <c r="AB6" i="85"/>
  <c r="AB5" i="85"/>
  <c r="Z6" i="85"/>
  <c r="Z7" i="85"/>
  <c r="Z8" i="85"/>
  <c r="Z9" i="85"/>
  <c r="Z10" i="85"/>
  <c r="Z11" i="85"/>
  <c r="Z5" i="85"/>
  <c r="AF16" i="80"/>
  <c r="AF17" i="80"/>
  <c r="AF18" i="80"/>
  <c r="AF19" i="80"/>
  <c r="AF20" i="80"/>
  <c r="AF21" i="80"/>
  <c r="AF15" i="80"/>
  <c r="AG22" i="80"/>
  <c r="G30" i="87" l="1"/>
  <c r="H3" i="79"/>
  <c r="G3" i="79"/>
  <c r="F3" i="79"/>
  <c r="E3" i="79"/>
  <c r="D3" i="79"/>
  <c r="G2" i="87" l="1"/>
  <c r="H2" i="87" l="1"/>
  <c r="J2" i="87"/>
  <c r="K2" i="87" s="1"/>
  <c r="O2" i="87" s="1"/>
  <c r="H30" i="87" l="1"/>
  <c r="M30" i="87"/>
  <c r="I3" i="87"/>
  <c r="J3" i="87" s="1"/>
  <c r="K3" i="87" s="1"/>
  <c r="L3" i="87" s="1"/>
  <c r="I4" i="87" l="1"/>
  <c r="J4" i="87" s="1"/>
  <c r="K4" i="87" s="1"/>
  <c r="L4" i="87" s="1"/>
  <c r="I5" i="87" l="1"/>
  <c r="J5" i="87" s="1"/>
  <c r="K5" i="87" s="1"/>
  <c r="L5" i="87" s="1"/>
  <c r="I6" i="87" l="1"/>
  <c r="I7" i="87" l="1"/>
  <c r="J6" i="87"/>
  <c r="K6" i="87" s="1"/>
  <c r="L6" i="87" s="1"/>
  <c r="I8" i="87" l="1"/>
  <c r="I9" i="87" s="1"/>
  <c r="J7" i="87"/>
  <c r="K7" i="87" s="1"/>
  <c r="L7" i="87" s="1"/>
  <c r="J8" i="87" l="1"/>
  <c r="K8" i="87" s="1"/>
  <c r="L8" i="87" s="1"/>
  <c r="L2" i="87"/>
  <c r="I10" i="87" l="1"/>
  <c r="J9" i="87"/>
  <c r="K9" i="87" s="1"/>
  <c r="L9" i="87" s="1"/>
  <c r="J10" i="87" l="1"/>
  <c r="K10" i="87" s="1"/>
  <c r="L10" i="87" s="1"/>
  <c r="I11" i="87"/>
  <c r="I12" i="87" l="1"/>
  <c r="J11" i="87"/>
  <c r="K11" i="87" s="1"/>
  <c r="L11" i="87" s="1"/>
  <c r="J12" i="87" l="1"/>
  <c r="K12" i="87" s="1"/>
  <c r="L12" i="87" s="1"/>
  <c r="I13" i="87"/>
  <c r="I14" i="87" l="1"/>
  <c r="J13" i="87"/>
  <c r="K13" i="87" s="1"/>
  <c r="L13" i="87" s="1"/>
  <c r="J14" i="87" l="1"/>
  <c r="K14" i="87" s="1"/>
  <c r="L14" i="87" s="1"/>
  <c r="I15" i="87"/>
  <c r="I16" i="87" s="1"/>
  <c r="I17" i="87" s="1"/>
  <c r="I18" i="87" s="1"/>
  <c r="I19" i="87" s="1"/>
  <c r="I20" i="87" s="1"/>
  <c r="I21" i="87" s="1"/>
  <c r="I22" i="87" s="1"/>
  <c r="I23" i="87" s="1"/>
  <c r="I24" i="87" s="1"/>
  <c r="I25" i="87" s="1"/>
  <c r="I26" i="87" s="1"/>
  <c r="I27" i="87" s="1"/>
  <c r="I28" i="87" s="1"/>
  <c r="I29" i="87" s="1"/>
  <c r="J15" i="87" l="1"/>
  <c r="K15" i="87" s="1"/>
  <c r="L15" i="87" s="1"/>
  <c r="J16" i="87" l="1"/>
  <c r="K16" i="87" s="1"/>
  <c r="L16" i="87" s="1"/>
  <c r="J17" i="87" l="1"/>
  <c r="K17" i="87" s="1"/>
  <c r="L17" i="87" s="1"/>
  <c r="J18" i="87" l="1"/>
  <c r="K18" i="87" s="1"/>
  <c r="L18" i="87" s="1"/>
  <c r="J19" i="87" l="1"/>
  <c r="K19" i="87" s="1"/>
  <c r="L19" i="87" s="1"/>
  <c r="J20" i="87" l="1"/>
  <c r="K20" i="87" l="1"/>
  <c r="J21" i="87"/>
  <c r="K21" i="87" s="1"/>
  <c r="L21" i="87" s="1"/>
  <c r="J22" i="87" l="1"/>
  <c r="K22" i="87" s="1"/>
  <c r="L22" i="87" s="1"/>
  <c r="L20" i="87"/>
  <c r="J23" i="87" l="1"/>
  <c r="K23" i="87" s="1"/>
  <c r="L23" i="87" l="1"/>
  <c r="J24" i="87"/>
  <c r="K24" i="87" l="1"/>
  <c r="J25" i="87"/>
  <c r="K25" i="87" s="1"/>
  <c r="L25" i="87" s="1"/>
  <c r="J26" i="87" l="1"/>
  <c r="K26" i="87" s="1"/>
  <c r="L26" i="87" s="1"/>
  <c r="L24" i="87"/>
  <c r="J27" i="87" l="1"/>
  <c r="K27" i="87" s="1"/>
  <c r="J28" i="87" l="1"/>
  <c r="K28" i="87" s="1"/>
  <c r="L28" i="87" s="1"/>
  <c r="J29" i="87"/>
  <c r="L27" i="87"/>
  <c r="K29" i="87" l="1"/>
  <c r="J30" i="87"/>
  <c r="L29" i="87" l="1"/>
  <c r="K30" i="87"/>
</calcChain>
</file>

<file path=xl/sharedStrings.xml><?xml version="1.0" encoding="utf-8"?>
<sst xmlns="http://schemas.openxmlformats.org/spreadsheetml/2006/main" count="74" uniqueCount="33">
  <si>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</si>
  <si>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</si>
  <si>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</si>
  <si>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</si>
  <si>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</si>
  <si>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</si>
  <si>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</si>
  <si>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</si>
  <si>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</si>
  <si>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</si>
  <si>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</si>
  <si>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</si>
  <si>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Comp</t>
  </si>
  <si>
    <t xml:space="preserve"> Total Area in 
Sq. Ft.                      
</t>
  </si>
  <si>
    <t xml:space="preserve">Total </t>
  </si>
  <si>
    <t>2BHK</t>
  </si>
  <si>
    <t>3BHK</t>
  </si>
  <si>
    <t>2 BHK</t>
  </si>
  <si>
    <t>3 BHK</t>
  </si>
  <si>
    <t>SBUA</t>
  </si>
  <si>
    <t>CA Rate</t>
  </si>
  <si>
    <t>BUA Rate</t>
  </si>
  <si>
    <t>SBUA Rate</t>
  </si>
  <si>
    <t xml:space="preserve"> As per Approved Plan RERA Carpet Area in 
Sq. Ft.                      
</t>
  </si>
  <si>
    <t xml:space="preserve"> As per Approved Plan Balcony Area in 
Sq. Ft.                      
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</si>
  <si>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</si>
  <si>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</si>
  <si>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</si>
  <si>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</si>
  <si>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</si>
  <si>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 xml:space="preserve">2 BHK - 16                                    3 BHK - 12                                                                                             </t>
  </si>
  <si>
    <t>Shreeji</t>
  </si>
  <si>
    <t>Bld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</si>
</sst>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"/>
    <numFmt numFmtId="165" formatCode="0.000"/>
    <numFmt numFmtId="166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b/>
      <sz val="11"/>
      <color rgb="FF333333"/>
      <name val="Open Sans"/>
      <family val="2"/>
    </font>
    <font>
      <sz val="9"/>
      <color rgb="FFFF0000"/>
      <name val="Calibri"/>
      <family val="2"/>
      <scheme val="minor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0" fontId="3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0" fillId="0" borderId="0" xfId="0" applyAlignment="1">
      <alignment horizontal="center" vertical="center"/>
    </xf>
    <xf numFmtId="0" fontId="4" fillId="2" borderId="7" xfId="0" applyFont="1" applyFill="1" applyBorder="1" applyAlignment="1">
      <alignment vertical="top" wrapText="1"/>
    </xf>
    <xf numFmtId="0" fontId="4" fillId="3" borderId="7" xfId="0" applyFont="1" applyFill="1" applyBorder="1" applyAlignment="1">
      <alignment vertical="top" wrapText="1"/>
    </xf>
    <xf numFmtId="43" fontId="2" fillId="0" borderId="0" xfId="1" applyFont="1"/>
    <xf numFmtId="43" fontId="0" fillId="0" borderId="0" xfId="0" applyNumberFormat="1" applyAlignment="1">
      <alignment horizontal="center" vertical="center"/>
    </xf>
    <xf numFmtId="0" fontId="5" fillId="3" borderId="7" xfId="0" applyFont="1" applyFill="1" applyBorder="1" applyAlignment="1">
      <alignment vertical="top" wrapText="1"/>
    </xf>
    <xf numFmtId="165" fontId="0" fillId="0" borderId="0" xfId="0" applyNumberFormat="1"/>
    <xf numFmtId="165" fontId="4" fillId="2" borderId="7" xfId="0" applyNumberFormat="1" applyFont="1" applyFill="1" applyBorder="1" applyAlignment="1">
      <alignment vertical="top" wrapText="1"/>
    </xf>
    <xf numFmtId="165" fontId="4" fillId="3" borderId="7" xfId="0" applyNumberFormat="1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43" fontId="2" fillId="0" borderId="0" xfId="1" applyFont="1" applyAlignment="1">
      <alignment horizontal="center" vertical="center"/>
    </xf>
    <xf numFmtId="0" fontId="2" fillId="5" borderId="0" xfId="0" applyFont="1" applyFill="1"/>
    <xf numFmtId="0" fontId="6" fillId="0" borderId="0" xfId="0" applyFont="1"/>
    <xf numFmtId="164" fontId="2" fillId="0" borderId="0" xfId="0" applyNumberFormat="1" applyFont="1"/>
    <xf numFmtId="0" fontId="7" fillId="5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3" fontId="10" fillId="0" borderId="1" xfId="1" applyFont="1" applyBorder="1" applyAlignment="1">
      <alignment horizontal="center"/>
    </xf>
    <xf numFmtId="1" fontId="10" fillId="0" borderId="1" xfId="2" applyNumberFormat="1" applyFont="1" applyBorder="1" applyAlignment="1">
      <alignment horizontal="center" vertical="top" wrapText="1"/>
    </xf>
    <xf numFmtId="166" fontId="10" fillId="0" borderId="1" xfId="1" applyNumberFormat="1" applyFont="1" applyFill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43" fontId="11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top" wrapText="1"/>
    </xf>
    <xf numFmtId="166" fontId="11" fillId="0" borderId="1" xfId="0" applyNumberFormat="1" applyFont="1" applyBorder="1" applyAlignment="1">
      <alignment horizontal="center"/>
    </xf>
    <xf numFmtId="0" fontId="0" fillId="0" borderId="0" xfId="0" applyFont="1"/>
    <xf numFmtId="0" fontId="3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43" fontId="10" fillId="0" borderId="1" xfId="0" applyNumberFormat="1" applyFont="1" applyBorder="1" applyAlignment="1">
      <alignment horizontal="center" vertical="center"/>
    </xf>
    <xf numFmtId="43" fontId="10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/>
    </xf>
    <xf numFmtId="43" fontId="13" fillId="0" borderId="2" xfId="0" applyNumberFormat="1" applyFont="1" applyBorder="1" applyAlignment="1">
      <alignment horizontal="center" vertical="center"/>
    </xf>
    <xf numFmtId="43" fontId="0" fillId="0" borderId="0" xfId="1" applyFon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588065</xdr:colOff>
      <xdr:row>38</xdr:row>
      <xdr:rowOff>82827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6ED089-4BA6-176C-091D-5F795B4B35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302" t="8130" r="5357" b="16920"/>
        <a:stretch/>
      </xdr:blipFill>
      <xdr:spPr>
        <a:xfrm>
          <a:off x="0" y="0"/>
          <a:ext cx="16523804" cy="771111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380999</xdr:colOff>
      <xdr:row>0</xdr:row>
      <xdr:rowOff>0</xdr:rowOff>
    </xdr:from>
    <xdr:to>
      <xdr:col>21</xdr:col>
      <xdr:colOff>530087</xdr:colOff>
      <xdr:row>27</xdr:row>
      <xdr:rowOff>165652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8E268E-45B6-25BF-7644-6FF35C8717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8090" t="21254" r="20936" b="27144"/>
        <a:stretch/>
      </xdr:blipFill>
      <xdr:spPr>
        <a:xfrm>
          <a:off x="7735956" y="0"/>
          <a:ext cx="5665305" cy="5309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topLeftCell="A13" zoomScale="145" zoomScaleNormal="145" workbookViewId="0">
      <selection activeCell="K34" sqref="K34"/>
    </sheetView>
  </sheetViews>
  <sheetFormatPr defaultRowHeight="15" x14ac:dyDescent="0.25"/>
  <cols>
    <col min="1" max="1" width="4" style="23" customWidth="1"/>
    <col min="2" max="3" width="4.7109375" style="1" customWidth="1"/>
    <col min="4" max="4" width="6.42578125" style="24" customWidth="1"/>
    <col min="5" max="5" width="6.140625" style="25" customWidth="1"/>
    <col min="6" max="6" width="7.85546875" style="1" customWidth="1"/>
    <col min="7" max="7" width="6.42578125" style="1" customWidth="1"/>
    <col min="8" max="8" width="6.7109375" style="1" customWidth="1"/>
    <col min="9" max="9" width="5.7109375" style="1" customWidth="1"/>
    <col min="10" max="10" width="11.85546875" style="1" customWidth="1"/>
    <col min="11" max="11" width="13" style="1" customWidth="1"/>
    <col min="12" max="12" width="6.42578125" style="1" customWidth="1"/>
    <col min="13" max="13" width="9.7109375" style="1" customWidth="1"/>
    <col min="14" max="14" width="19" customWidth="1"/>
    <col min="15" max="15" width="14.28515625" customWidth="1"/>
    <col min="16" max="16" width="10.5703125" style="1" bestFit="1" customWidth="1"/>
    <col min="17" max="17" width="9.140625" style="1"/>
  </cols>
  <sheetData>
    <row r="1" spans="1:18" ht="71.25" customHeight="1" x14ac:dyDescent="0.25">
      <c r="A1" s="26" t="s">
        <v>1</v>
      </c>
      <c r="B1" s="27" t="s">
        <v>0</v>
      </c>
      <c r="C1" s="28" t="s">
        <v>2</v>
      </c>
      <c r="D1" s="29" t="s">
        <v>12</v>
      </c>
      <c r="E1" s="29" t="s">
        <v>23</v>
      </c>
      <c r="F1" s="29" t="s">
        <v>24</v>
      </c>
      <c r="G1" s="29" t="s">
        <v>13</v>
      </c>
      <c r="H1" s="28" t="s">
        <v>11</v>
      </c>
      <c r="I1" s="27" t="s">
        <v>25</v>
      </c>
      <c r="J1" s="27" t="s">
        <v>26</v>
      </c>
      <c r="K1" s="30" t="s">
        <v>27</v>
      </c>
      <c r="L1" s="28" t="s">
        <v>28</v>
      </c>
      <c r="M1" s="28" t="s">
        <v>29</v>
      </c>
    </row>
    <row r="2" spans="1:18" x14ac:dyDescent="0.25">
      <c r="A2" s="31">
        <v>1</v>
      </c>
      <c r="B2" s="32">
        <v>601</v>
      </c>
      <c r="C2" s="32">
        <v>1</v>
      </c>
      <c r="D2" s="32" t="s">
        <v>18</v>
      </c>
      <c r="E2" s="32">
        <v>895</v>
      </c>
      <c r="F2" s="32">
        <v>79</v>
      </c>
      <c r="G2" s="32">
        <f>E2+F2</f>
        <v>974</v>
      </c>
      <c r="H2" s="32">
        <f>G2*1.1</f>
        <v>1071.4000000000001</v>
      </c>
      <c r="I2" s="33">
        <v>17500</v>
      </c>
      <c r="J2" s="34">
        <f>G2*I2</f>
        <v>17045000</v>
      </c>
      <c r="K2" s="34">
        <f>J2*1.08</f>
        <v>18408600</v>
      </c>
      <c r="L2" s="35">
        <f t="shared" ref="L2" si="0">MROUND((K2*0.025/12),500)</f>
        <v>38500</v>
      </c>
      <c r="M2" s="36">
        <f>H2*2600</f>
        <v>2785640.0000000005</v>
      </c>
      <c r="N2" s="5"/>
      <c r="O2" s="5">
        <f>K2/G2</f>
        <v>18900</v>
      </c>
      <c r="Q2" s="2"/>
    </row>
    <row r="3" spans="1:18" x14ac:dyDescent="0.25">
      <c r="A3" s="31">
        <v>2</v>
      </c>
      <c r="B3" s="32">
        <v>602</v>
      </c>
      <c r="C3" s="32">
        <v>1</v>
      </c>
      <c r="D3" s="32" t="s">
        <v>17</v>
      </c>
      <c r="E3" s="32">
        <v>677</v>
      </c>
      <c r="F3" s="32">
        <v>75</v>
      </c>
      <c r="G3" s="32">
        <f t="shared" ref="G3:G29" si="1">E3+F3</f>
        <v>752</v>
      </c>
      <c r="H3" s="32">
        <f t="shared" ref="H3:H29" si="2">G3*1.1</f>
        <v>827.2</v>
      </c>
      <c r="I3" s="33">
        <f>I2</f>
        <v>17500</v>
      </c>
      <c r="J3" s="34">
        <f t="shared" ref="J3:J29" si="3">G3*I3</f>
        <v>13160000</v>
      </c>
      <c r="K3" s="34">
        <f t="shared" ref="K3:K29" si="4">J3*1.08</f>
        <v>14212800.000000002</v>
      </c>
      <c r="L3" s="35">
        <f t="shared" ref="L3:L29" si="5">MROUND((K3*0.025/12),500)</f>
        <v>29500</v>
      </c>
      <c r="M3" s="36">
        <f t="shared" ref="M3:M29" si="6">H3*2600</f>
        <v>2150720</v>
      </c>
      <c r="N3" s="5"/>
      <c r="Q3" s="2"/>
    </row>
    <row r="4" spans="1:18" x14ac:dyDescent="0.25">
      <c r="A4" s="31">
        <v>3</v>
      </c>
      <c r="B4" s="32">
        <v>603</v>
      </c>
      <c r="C4" s="32">
        <v>1</v>
      </c>
      <c r="D4" s="32" t="s">
        <v>18</v>
      </c>
      <c r="E4" s="32">
        <v>965</v>
      </c>
      <c r="F4" s="32">
        <v>79</v>
      </c>
      <c r="G4" s="32">
        <f t="shared" si="1"/>
        <v>1044</v>
      </c>
      <c r="H4" s="32">
        <f t="shared" si="2"/>
        <v>1148.4000000000001</v>
      </c>
      <c r="I4" s="33">
        <f>I3</f>
        <v>17500</v>
      </c>
      <c r="J4" s="34">
        <f t="shared" si="3"/>
        <v>18270000</v>
      </c>
      <c r="K4" s="34">
        <f t="shared" si="4"/>
        <v>19731600</v>
      </c>
      <c r="L4" s="35">
        <f t="shared" si="5"/>
        <v>41000</v>
      </c>
      <c r="M4" s="36">
        <f t="shared" si="6"/>
        <v>2985840.0000000005</v>
      </c>
      <c r="N4" s="5"/>
      <c r="Q4" s="2"/>
    </row>
    <row r="5" spans="1:18" x14ac:dyDescent="0.25">
      <c r="A5" s="31">
        <v>4</v>
      </c>
      <c r="B5" s="32">
        <v>604</v>
      </c>
      <c r="C5" s="32">
        <v>1</v>
      </c>
      <c r="D5" s="32" t="s">
        <v>17</v>
      </c>
      <c r="E5" s="32">
        <v>638</v>
      </c>
      <c r="F5" s="32">
        <v>74</v>
      </c>
      <c r="G5" s="32">
        <f t="shared" si="1"/>
        <v>712</v>
      </c>
      <c r="H5" s="32">
        <f t="shared" si="2"/>
        <v>783.2</v>
      </c>
      <c r="I5" s="33">
        <f>I4</f>
        <v>17500</v>
      </c>
      <c r="J5" s="34">
        <f t="shared" si="3"/>
        <v>12460000</v>
      </c>
      <c r="K5" s="34">
        <f t="shared" si="4"/>
        <v>13456800</v>
      </c>
      <c r="L5" s="35">
        <f t="shared" si="5"/>
        <v>28000</v>
      </c>
      <c r="M5" s="36">
        <f t="shared" si="6"/>
        <v>2036320.0000000002</v>
      </c>
      <c r="N5" s="5"/>
      <c r="Q5" s="2"/>
    </row>
    <row r="6" spans="1:18" x14ac:dyDescent="0.25">
      <c r="A6" s="31">
        <v>5</v>
      </c>
      <c r="B6" s="32">
        <v>605</v>
      </c>
      <c r="C6" s="32">
        <v>1</v>
      </c>
      <c r="D6" s="32" t="s">
        <v>17</v>
      </c>
      <c r="E6" s="32">
        <v>672</v>
      </c>
      <c r="F6" s="32">
        <v>75</v>
      </c>
      <c r="G6" s="32">
        <f t="shared" si="1"/>
        <v>747</v>
      </c>
      <c r="H6" s="32">
        <f t="shared" si="2"/>
        <v>821.7</v>
      </c>
      <c r="I6" s="33">
        <f>I5</f>
        <v>17500</v>
      </c>
      <c r="J6" s="34">
        <f t="shared" si="3"/>
        <v>13072500</v>
      </c>
      <c r="K6" s="34">
        <f t="shared" si="4"/>
        <v>14118300</v>
      </c>
      <c r="L6" s="35">
        <f t="shared" si="5"/>
        <v>29500</v>
      </c>
      <c r="M6" s="36">
        <f t="shared" si="6"/>
        <v>2136420</v>
      </c>
      <c r="N6" s="5"/>
      <c r="Q6" s="2"/>
    </row>
    <row r="7" spans="1:18" x14ac:dyDescent="0.25">
      <c r="A7" s="31">
        <v>6</v>
      </c>
      <c r="B7" s="32">
        <v>606</v>
      </c>
      <c r="C7" s="32">
        <v>1</v>
      </c>
      <c r="D7" s="32" t="s">
        <v>17</v>
      </c>
      <c r="E7" s="32">
        <v>650</v>
      </c>
      <c r="F7" s="32">
        <v>48</v>
      </c>
      <c r="G7" s="32">
        <f t="shared" si="1"/>
        <v>698</v>
      </c>
      <c r="H7" s="32">
        <f t="shared" si="2"/>
        <v>767.80000000000007</v>
      </c>
      <c r="I7" s="33">
        <f t="shared" ref="I7:I29" si="7">I6</f>
        <v>17500</v>
      </c>
      <c r="J7" s="34">
        <f t="shared" si="3"/>
        <v>12215000</v>
      </c>
      <c r="K7" s="34">
        <f t="shared" si="4"/>
        <v>13192200</v>
      </c>
      <c r="L7" s="35">
        <f t="shared" si="5"/>
        <v>27500</v>
      </c>
      <c r="M7" s="36">
        <f t="shared" si="6"/>
        <v>1996280.0000000002</v>
      </c>
      <c r="N7" s="5"/>
      <c r="Q7" s="2"/>
    </row>
    <row r="8" spans="1:18" x14ac:dyDescent="0.25">
      <c r="A8" s="31">
        <v>7</v>
      </c>
      <c r="B8" s="32">
        <v>607</v>
      </c>
      <c r="C8" s="32">
        <v>1</v>
      </c>
      <c r="D8" s="32" t="s">
        <v>18</v>
      </c>
      <c r="E8" s="32">
        <v>852</v>
      </c>
      <c r="F8" s="32">
        <v>79</v>
      </c>
      <c r="G8" s="32">
        <f t="shared" si="1"/>
        <v>931</v>
      </c>
      <c r="H8" s="32">
        <f t="shared" si="2"/>
        <v>1024.1000000000001</v>
      </c>
      <c r="I8" s="33">
        <f t="shared" si="7"/>
        <v>17500</v>
      </c>
      <c r="J8" s="34">
        <f t="shared" si="3"/>
        <v>16292500</v>
      </c>
      <c r="K8" s="34">
        <f t="shared" si="4"/>
        <v>17595900</v>
      </c>
      <c r="L8" s="35">
        <f t="shared" si="5"/>
        <v>36500</v>
      </c>
      <c r="M8" s="36">
        <f t="shared" si="6"/>
        <v>2662660.0000000005</v>
      </c>
      <c r="N8" s="5"/>
      <c r="Q8" s="2"/>
    </row>
    <row r="9" spans="1:18" ht="15.75" thickBot="1" x14ac:dyDescent="0.3">
      <c r="A9" s="31">
        <v>8</v>
      </c>
      <c r="B9" s="32">
        <v>701</v>
      </c>
      <c r="C9" s="32">
        <v>2</v>
      </c>
      <c r="D9" s="32" t="s">
        <v>18</v>
      </c>
      <c r="E9" s="32">
        <v>895</v>
      </c>
      <c r="F9" s="32">
        <v>79</v>
      </c>
      <c r="G9" s="32">
        <f t="shared" si="1"/>
        <v>974</v>
      </c>
      <c r="H9" s="32">
        <f t="shared" si="2"/>
        <v>1071.4000000000001</v>
      </c>
      <c r="I9" s="33">
        <f>I8+50</f>
        <v>17550</v>
      </c>
      <c r="J9" s="34">
        <f t="shared" si="3"/>
        <v>17093700</v>
      </c>
      <c r="K9" s="34">
        <f t="shared" si="4"/>
        <v>18461196</v>
      </c>
      <c r="L9" s="35">
        <f t="shared" si="5"/>
        <v>38500</v>
      </c>
      <c r="M9" s="36">
        <f t="shared" si="6"/>
        <v>2785640.0000000005</v>
      </c>
      <c r="Q9"/>
    </row>
    <row r="10" spans="1:18" ht="17.25" thickBot="1" x14ac:dyDescent="0.3">
      <c r="A10" s="31">
        <v>9</v>
      </c>
      <c r="B10" s="32">
        <v>702</v>
      </c>
      <c r="C10" s="32">
        <v>2</v>
      </c>
      <c r="D10" s="32" t="s">
        <v>17</v>
      </c>
      <c r="E10" s="32">
        <v>677</v>
      </c>
      <c r="F10" s="32">
        <v>75</v>
      </c>
      <c r="G10" s="32">
        <f t="shared" si="1"/>
        <v>752</v>
      </c>
      <c r="H10" s="32">
        <f t="shared" si="2"/>
        <v>827.2</v>
      </c>
      <c r="I10" s="33">
        <f t="shared" si="7"/>
        <v>17550</v>
      </c>
      <c r="J10" s="34">
        <f t="shared" si="3"/>
        <v>13197600</v>
      </c>
      <c r="K10" s="34">
        <f t="shared" si="4"/>
        <v>14253408.000000002</v>
      </c>
      <c r="L10" s="35">
        <f t="shared" si="5"/>
        <v>29500</v>
      </c>
      <c r="M10" s="36">
        <f t="shared" si="6"/>
        <v>2150720</v>
      </c>
      <c r="N10" s="17"/>
      <c r="Q10" s="3"/>
      <c r="R10" s="8"/>
    </row>
    <row r="11" spans="1:18" ht="17.25" thickBot="1" x14ac:dyDescent="0.3">
      <c r="A11" s="31">
        <v>10</v>
      </c>
      <c r="B11" s="32">
        <v>703</v>
      </c>
      <c r="C11" s="32">
        <v>2</v>
      </c>
      <c r="D11" s="32" t="s">
        <v>18</v>
      </c>
      <c r="E11" s="32">
        <v>965</v>
      </c>
      <c r="F11" s="32">
        <v>79</v>
      </c>
      <c r="G11" s="32">
        <f t="shared" si="1"/>
        <v>1044</v>
      </c>
      <c r="H11" s="32">
        <f t="shared" si="2"/>
        <v>1148.4000000000001</v>
      </c>
      <c r="I11" s="33">
        <f t="shared" si="7"/>
        <v>17550</v>
      </c>
      <c r="J11" s="34">
        <f t="shared" si="3"/>
        <v>18322200</v>
      </c>
      <c r="K11" s="34">
        <f t="shared" si="4"/>
        <v>19787976</v>
      </c>
      <c r="L11" s="35">
        <f t="shared" si="5"/>
        <v>41000</v>
      </c>
      <c r="M11" s="36">
        <f t="shared" si="6"/>
        <v>2985840.0000000005</v>
      </c>
      <c r="N11" s="18"/>
      <c r="O11" s="15"/>
      <c r="P11" s="9"/>
      <c r="Q11" s="3"/>
      <c r="R11" s="9"/>
    </row>
    <row r="12" spans="1:18" ht="17.25" thickBot="1" x14ac:dyDescent="0.3">
      <c r="A12" s="31">
        <v>11</v>
      </c>
      <c r="B12" s="32">
        <v>704</v>
      </c>
      <c r="C12" s="32">
        <v>2</v>
      </c>
      <c r="D12" s="32" t="s">
        <v>17</v>
      </c>
      <c r="E12" s="32">
        <v>638</v>
      </c>
      <c r="F12" s="32">
        <v>74</v>
      </c>
      <c r="G12" s="32">
        <f t="shared" si="1"/>
        <v>712</v>
      </c>
      <c r="H12" s="32">
        <f t="shared" si="2"/>
        <v>783.2</v>
      </c>
      <c r="I12" s="33">
        <f t="shared" si="7"/>
        <v>17550</v>
      </c>
      <c r="J12" s="34">
        <f t="shared" si="3"/>
        <v>12495600</v>
      </c>
      <c r="K12" s="34">
        <f t="shared" si="4"/>
        <v>13495248</v>
      </c>
      <c r="L12" s="35">
        <f t="shared" si="5"/>
        <v>28000</v>
      </c>
      <c r="M12" s="36">
        <f t="shared" si="6"/>
        <v>2036320.0000000002</v>
      </c>
      <c r="N12" s="17"/>
      <c r="O12" s="14"/>
      <c r="P12" s="8"/>
      <c r="Q12" s="3"/>
      <c r="R12" s="8"/>
    </row>
    <row r="13" spans="1:18" ht="17.25" thickBot="1" x14ac:dyDescent="0.3">
      <c r="A13" s="31">
        <v>12</v>
      </c>
      <c r="B13" s="32">
        <v>705</v>
      </c>
      <c r="C13" s="32">
        <v>2</v>
      </c>
      <c r="D13" s="32" t="s">
        <v>17</v>
      </c>
      <c r="E13" s="32">
        <v>672</v>
      </c>
      <c r="F13" s="32">
        <v>75</v>
      </c>
      <c r="G13" s="32">
        <f t="shared" si="1"/>
        <v>747</v>
      </c>
      <c r="H13" s="32">
        <f t="shared" si="2"/>
        <v>821.7</v>
      </c>
      <c r="I13" s="33">
        <f t="shared" si="7"/>
        <v>17550</v>
      </c>
      <c r="J13" s="34">
        <f t="shared" si="3"/>
        <v>13109850</v>
      </c>
      <c r="K13" s="34">
        <f t="shared" si="4"/>
        <v>14158638</v>
      </c>
      <c r="L13" s="35">
        <f t="shared" si="5"/>
        <v>29500</v>
      </c>
      <c r="M13" s="36">
        <f t="shared" si="6"/>
        <v>2136420</v>
      </c>
      <c r="N13" s="18"/>
      <c r="O13" s="15"/>
      <c r="P13" s="9"/>
      <c r="Q13" s="3"/>
      <c r="R13" s="12"/>
    </row>
    <row r="14" spans="1:18" ht="17.25" thickBot="1" x14ac:dyDescent="0.3">
      <c r="A14" s="31">
        <v>13</v>
      </c>
      <c r="B14" s="32">
        <v>706</v>
      </c>
      <c r="C14" s="32">
        <v>2</v>
      </c>
      <c r="D14" s="32" t="s">
        <v>17</v>
      </c>
      <c r="E14" s="32">
        <v>650</v>
      </c>
      <c r="F14" s="32">
        <v>48</v>
      </c>
      <c r="G14" s="32">
        <f t="shared" si="1"/>
        <v>698</v>
      </c>
      <c r="H14" s="32">
        <f t="shared" si="2"/>
        <v>767.80000000000007</v>
      </c>
      <c r="I14" s="33">
        <f t="shared" si="7"/>
        <v>17550</v>
      </c>
      <c r="J14" s="34">
        <f t="shared" si="3"/>
        <v>12249900</v>
      </c>
      <c r="K14" s="34">
        <f t="shared" si="4"/>
        <v>13229892</v>
      </c>
      <c r="L14" s="35">
        <f t="shared" si="5"/>
        <v>27500</v>
      </c>
      <c r="M14" s="36">
        <f t="shared" si="6"/>
        <v>1996280.0000000002</v>
      </c>
      <c r="N14" s="17"/>
      <c r="O14" s="14"/>
      <c r="P14" s="8"/>
      <c r="Q14" s="3"/>
      <c r="R14" s="8"/>
    </row>
    <row r="15" spans="1:18" ht="17.25" thickBot="1" x14ac:dyDescent="0.3">
      <c r="A15" s="31">
        <v>14</v>
      </c>
      <c r="B15" s="32">
        <v>707</v>
      </c>
      <c r="C15" s="32">
        <v>2</v>
      </c>
      <c r="D15" s="32" t="s">
        <v>18</v>
      </c>
      <c r="E15" s="32">
        <v>852</v>
      </c>
      <c r="F15" s="32">
        <v>79</v>
      </c>
      <c r="G15" s="32">
        <f t="shared" si="1"/>
        <v>931</v>
      </c>
      <c r="H15" s="32">
        <f t="shared" si="2"/>
        <v>1024.1000000000001</v>
      </c>
      <c r="I15" s="33">
        <f t="shared" si="7"/>
        <v>17550</v>
      </c>
      <c r="J15" s="34">
        <f t="shared" si="3"/>
        <v>16339050</v>
      </c>
      <c r="K15" s="34">
        <f t="shared" si="4"/>
        <v>17646174</v>
      </c>
      <c r="L15" s="35">
        <f t="shared" si="5"/>
        <v>37000</v>
      </c>
      <c r="M15" s="36">
        <f t="shared" si="6"/>
        <v>2662660.0000000005</v>
      </c>
      <c r="N15" s="18"/>
      <c r="O15" s="15"/>
      <c r="P15" s="9"/>
      <c r="Q15" s="3"/>
      <c r="R15" s="9"/>
    </row>
    <row r="16" spans="1:18" ht="17.25" thickBot="1" x14ac:dyDescent="0.3">
      <c r="A16" s="31">
        <v>15</v>
      </c>
      <c r="B16" s="32">
        <v>801</v>
      </c>
      <c r="C16" s="32">
        <v>3</v>
      </c>
      <c r="D16" s="32" t="s">
        <v>18</v>
      </c>
      <c r="E16" s="32">
        <v>895</v>
      </c>
      <c r="F16" s="32">
        <v>79</v>
      </c>
      <c r="G16" s="32">
        <f t="shared" si="1"/>
        <v>974</v>
      </c>
      <c r="H16" s="32">
        <f t="shared" si="2"/>
        <v>1071.4000000000001</v>
      </c>
      <c r="I16" s="33">
        <f>I15+50</f>
        <v>17600</v>
      </c>
      <c r="J16" s="34">
        <f t="shared" si="3"/>
        <v>17142400</v>
      </c>
      <c r="K16" s="34">
        <f t="shared" si="4"/>
        <v>18513792</v>
      </c>
      <c r="L16" s="35">
        <f t="shared" si="5"/>
        <v>38500</v>
      </c>
      <c r="M16" s="36">
        <f t="shared" si="6"/>
        <v>2785640.0000000005</v>
      </c>
      <c r="N16" s="17"/>
      <c r="O16" s="14"/>
      <c r="P16" s="8"/>
      <c r="Q16" s="3"/>
      <c r="R16" s="8"/>
    </row>
    <row r="17" spans="1:18" ht="17.25" thickBot="1" x14ac:dyDescent="0.3">
      <c r="A17" s="31">
        <v>16</v>
      </c>
      <c r="B17" s="32">
        <v>802</v>
      </c>
      <c r="C17" s="32">
        <v>3</v>
      </c>
      <c r="D17" s="32" t="s">
        <v>17</v>
      </c>
      <c r="E17" s="32">
        <v>677</v>
      </c>
      <c r="F17" s="32">
        <v>75</v>
      </c>
      <c r="G17" s="32">
        <f t="shared" si="1"/>
        <v>752</v>
      </c>
      <c r="H17" s="32">
        <f t="shared" si="2"/>
        <v>827.2</v>
      </c>
      <c r="I17" s="33">
        <f t="shared" si="7"/>
        <v>17600</v>
      </c>
      <c r="J17" s="34">
        <f t="shared" si="3"/>
        <v>13235200</v>
      </c>
      <c r="K17" s="34">
        <f t="shared" si="4"/>
        <v>14294016.000000002</v>
      </c>
      <c r="L17" s="35">
        <f t="shared" si="5"/>
        <v>30000</v>
      </c>
      <c r="M17" s="36">
        <f t="shared" si="6"/>
        <v>2150720</v>
      </c>
      <c r="N17" s="18"/>
      <c r="O17" s="15"/>
      <c r="P17" s="9"/>
      <c r="Q17" s="3"/>
      <c r="R17" s="9"/>
    </row>
    <row r="18" spans="1:18" x14ac:dyDescent="0.25">
      <c r="A18" s="31">
        <v>17</v>
      </c>
      <c r="B18" s="32">
        <v>803</v>
      </c>
      <c r="C18" s="32">
        <v>3</v>
      </c>
      <c r="D18" s="32" t="s">
        <v>18</v>
      </c>
      <c r="E18" s="32">
        <v>965</v>
      </c>
      <c r="F18" s="32">
        <v>79</v>
      </c>
      <c r="G18" s="32">
        <f t="shared" si="1"/>
        <v>1044</v>
      </c>
      <c r="H18" s="32">
        <f t="shared" si="2"/>
        <v>1148.4000000000001</v>
      </c>
      <c r="I18" s="33">
        <f t="shared" si="7"/>
        <v>17600</v>
      </c>
      <c r="J18" s="34">
        <f t="shared" si="3"/>
        <v>18374400</v>
      </c>
      <c r="K18" s="34">
        <f t="shared" si="4"/>
        <v>19844352</v>
      </c>
      <c r="L18" s="35">
        <f t="shared" si="5"/>
        <v>41500</v>
      </c>
      <c r="M18" s="36">
        <f t="shared" si="6"/>
        <v>2985840.0000000005</v>
      </c>
      <c r="O18" s="13"/>
      <c r="P18" s="2"/>
      <c r="Q18" s="2"/>
    </row>
    <row r="19" spans="1:18" x14ac:dyDescent="0.25">
      <c r="A19" s="31">
        <v>18</v>
      </c>
      <c r="B19" s="32">
        <v>804</v>
      </c>
      <c r="C19" s="32">
        <v>3</v>
      </c>
      <c r="D19" s="32" t="s">
        <v>17</v>
      </c>
      <c r="E19" s="32">
        <v>638</v>
      </c>
      <c r="F19" s="32">
        <v>74</v>
      </c>
      <c r="G19" s="32">
        <f t="shared" si="1"/>
        <v>712</v>
      </c>
      <c r="H19" s="32">
        <f t="shared" si="2"/>
        <v>783.2</v>
      </c>
      <c r="I19" s="33">
        <f t="shared" si="7"/>
        <v>17600</v>
      </c>
      <c r="J19" s="34">
        <f t="shared" si="3"/>
        <v>12531200</v>
      </c>
      <c r="K19" s="34">
        <f t="shared" si="4"/>
        <v>13533696</v>
      </c>
      <c r="L19" s="35">
        <f t="shared" si="5"/>
        <v>28000</v>
      </c>
      <c r="M19" s="36">
        <f t="shared" si="6"/>
        <v>2036320.0000000002</v>
      </c>
      <c r="O19" s="13"/>
      <c r="P19" s="2"/>
      <c r="Q19" s="2"/>
    </row>
    <row r="20" spans="1:18" x14ac:dyDescent="0.25">
      <c r="A20" s="31">
        <v>19</v>
      </c>
      <c r="B20" s="32">
        <v>805</v>
      </c>
      <c r="C20" s="32">
        <v>3</v>
      </c>
      <c r="D20" s="32" t="s">
        <v>17</v>
      </c>
      <c r="E20" s="32">
        <v>672</v>
      </c>
      <c r="F20" s="32">
        <v>75</v>
      </c>
      <c r="G20" s="32">
        <f t="shared" si="1"/>
        <v>747</v>
      </c>
      <c r="H20" s="32">
        <f t="shared" si="2"/>
        <v>821.7</v>
      </c>
      <c r="I20" s="33">
        <f t="shared" si="7"/>
        <v>17600</v>
      </c>
      <c r="J20" s="34">
        <f t="shared" si="3"/>
        <v>13147200</v>
      </c>
      <c r="K20" s="34">
        <f t="shared" si="4"/>
        <v>14198976.000000002</v>
      </c>
      <c r="L20" s="35">
        <f t="shared" si="5"/>
        <v>29500</v>
      </c>
      <c r="M20" s="36">
        <f t="shared" si="6"/>
        <v>2136420</v>
      </c>
      <c r="O20" s="13"/>
      <c r="P20" s="2"/>
      <c r="Q20" s="2"/>
    </row>
    <row r="21" spans="1:18" x14ac:dyDescent="0.25">
      <c r="A21" s="31">
        <v>20</v>
      </c>
      <c r="B21" s="32">
        <v>806</v>
      </c>
      <c r="C21" s="32">
        <v>3</v>
      </c>
      <c r="D21" s="32" t="s">
        <v>17</v>
      </c>
      <c r="E21" s="32">
        <v>650</v>
      </c>
      <c r="F21" s="32">
        <v>48</v>
      </c>
      <c r="G21" s="32">
        <f t="shared" si="1"/>
        <v>698</v>
      </c>
      <c r="H21" s="32">
        <f t="shared" si="2"/>
        <v>767.80000000000007</v>
      </c>
      <c r="I21" s="33">
        <f t="shared" si="7"/>
        <v>17600</v>
      </c>
      <c r="J21" s="34">
        <f t="shared" si="3"/>
        <v>12284800</v>
      </c>
      <c r="K21" s="34">
        <f t="shared" si="4"/>
        <v>13267584</v>
      </c>
      <c r="L21" s="35">
        <f t="shared" si="5"/>
        <v>27500</v>
      </c>
      <c r="M21" s="36">
        <f t="shared" si="6"/>
        <v>1996280.0000000002</v>
      </c>
      <c r="O21" s="13"/>
      <c r="P21" s="2"/>
      <c r="Q21" s="2"/>
    </row>
    <row r="22" spans="1:18" x14ac:dyDescent="0.25">
      <c r="A22" s="31">
        <v>21</v>
      </c>
      <c r="B22" s="32">
        <v>807</v>
      </c>
      <c r="C22" s="32">
        <v>3</v>
      </c>
      <c r="D22" s="32" t="s">
        <v>18</v>
      </c>
      <c r="E22" s="32">
        <v>852</v>
      </c>
      <c r="F22" s="32">
        <v>79</v>
      </c>
      <c r="G22" s="32">
        <f t="shared" si="1"/>
        <v>931</v>
      </c>
      <c r="H22" s="32">
        <f t="shared" si="2"/>
        <v>1024.1000000000001</v>
      </c>
      <c r="I22" s="33">
        <f t="shared" si="7"/>
        <v>17600</v>
      </c>
      <c r="J22" s="34">
        <f t="shared" si="3"/>
        <v>16385600</v>
      </c>
      <c r="K22" s="34">
        <f t="shared" si="4"/>
        <v>17696448</v>
      </c>
      <c r="L22" s="35">
        <f t="shared" si="5"/>
        <v>37000</v>
      </c>
      <c r="M22" s="36">
        <f t="shared" si="6"/>
        <v>2662660.0000000005</v>
      </c>
      <c r="O22" s="13"/>
      <c r="P22" s="2"/>
      <c r="Q22" s="2"/>
    </row>
    <row r="23" spans="1:18" x14ac:dyDescent="0.25">
      <c r="A23" s="31">
        <v>22</v>
      </c>
      <c r="B23" s="32">
        <v>901</v>
      </c>
      <c r="C23" s="32">
        <v>4</v>
      </c>
      <c r="D23" s="32" t="s">
        <v>18</v>
      </c>
      <c r="E23" s="32">
        <v>895</v>
      </c>
      <c r="F23" s="32">
        <v>79</v>
      </c>
      <c r="G23" s="32">
        <f t="shared" si="1"/>
        <v>974</v>
      </c>
      <c r="H23" s="32">
        <f t="shared" si="2"/>
        <v>1071.4000000000001</v>
      </c>
      <c r="I23" s="33">
        <f>I22+50</f>
        <v>17650</v>
      </c>
      <c r="J23" s="34">
        <f t="shared" si="3"/>
        <v>17191100</v>
      </c>
      <c r="K23" s="34">
        <f t="shared" si="4"/>
        <v>18566388</v>
      </c>
      <c r="L23" s="35">
        <f t="shared" si="5"/>
        <v>38500</v>
      </c>
      <c r="M23" s="36">
        <f t="shared" si="6"/>
        <v>2785640.0000000005</v>
      </c>
      <c r="O23" s="13"/>
      <c r="P23" s="2"/>
      <c r="Q23" s="2"/>
    </row>
    <row r="24" spans="1:18" x14ac:dyDescent="0.25">
      <c r="A24" s="31">
        <v>23</v>
      </c>
      <c r="B24" s="32">
        <v>902</v>
      </c>
      <c r="C24" s="32">
        <v>4</v>
      </c>
      <c r="D24" s="32" t="s">
        <v>17</v>
      </c>
      <c r="E24" s="32">
        <v>677</v>
      </c>
      <c r="F24" s="32">
        <v>75</v>
      </c>
      <c r="G24" s="32">
        <f t="shared" si="1"/>
        <v>752</v>
      </c>
      <c r="H24" s="32">
        <f t="shared" si="2"/>
        <v>827.2</v>
      </c>
      <c r="I24" s="33">
        <f t="shared" si="7"/>
        <v>17650</v>
      </c>
      <c r="J24" s="34">
        <f t="shared" si="3"/>
        <v>13272800</v>
      </c>
      <c r="K24" s="34">
        <f t="shared" si="4"/>
        <v>14334624.000000002</v>
      </c>
      <c r="L24" s="35">
        <f t="shared" si="5"/>
        <v>30000</v>
      </c>
      <c r="M24" s="36">
        <f t="shared" si="6"/>
        <v>2150720</v>
      </c>
      <c r="O24" s="13"/>
      <c r="P24" s="2"/>
      <c r="Q24" s="2"/>
    </row>
    <row r="25" spans="1:18" x14ac:dyDescent="0.25">
      <c r="A25" s="31">
        <v>24</v>
      </c>
      <c r="B25" s="32">
        <v>903</v>
      </c>
      <c r="C25" s="32">
        <v>4</v>
      </c>
      <c r="D25" s="32" t="s">
        <v>18</v>
      </c>
      <c r="E25" s="32">
        <v>965</v>
      </c>
      <c r="F25" s="32">
        <v>79</v>
      </c>
      <c r="G25" s="32">
        <f t="shared" si="1"/>
        <v>1044</v>
      </c>
      <c r="H25" s="32">
        <f t="shared" si="2"/>
        <v>1148.4000000000001</v>
      </c>
      <c r="I25" s="33">
        <f t="shared" si="7"/>
        <v>17650</v>
      </c>
      <c r="J25" s="34">
        <f t="shared" si="3"/>
        <v>18426600</v>
      </c>
      <c r="K25" s="34">
        <f t="shared" si="4"/>
        <v>19900728</v>
      </c>
      <c r="L25" s="35">
        <f t="shared" si="5"/>
        <v>41500</v>
      </c>
      <c r="M25" s="36">
        <f t="shared" si="6"/>
        <v>2985840.0000000005</v>
      </c>
      <c r="O25" s="3"/>
      <c r="P25" s="2"/>
      <c r="Q25" s="2"/>
    </row>
    <row r="26" spans="1:18" x14ac:dyDescent="0.25">
      <c r="A26" s="31">
        <v>25</v>
      </c>
      <c r="B26" s="32">
        <v>904</v>
      </c>
      <c r="C26" s="32">
        <v>4</v>
      </c>
      <c r="D26" s="32" t="s">
        <v>17</v>
      </c>
      <c r="E26" s="32">
        <v>638</v>
      </c>
      <c r="F26" s="32">
        <v>74</v>
      </c>
      <c r="G26" s="32">
        <f t="shared" si="1"/>
        <v>712</v>
      </c>
      <c r="H26" s="32">
        <f t="shared" si="2"/>
        <v>783.2</v>
      </c>
      <c r="I26" s="33">
        <f t="shared" si="7"/>
        <v>17650</v>
      </c>
      <c r="J26" s="34">
        <f t="shared" si="3"/>
        <v>12566800</v>
      </c>
      <c r="K26" s="34">
        <f t="shared" si="4"/>
        <v>13572144</v>
      </c>
      <c r="L26" s="35">
        <f t="shared" si="5"/>
        <v>28500</v>
      </c>
      <c r="M26" s="36">
        <f t="shared" si="6"/>
        <v>2036320.0000000002</v>
      </c>
      <c r="O26" s="3"/>
      <c r="P26" s="2"/>
      <c r="Q26" s="2"/>
    </row>
    <row r="27" spans="1:18" x14ac:dyDescent="0.25">
      <c r="A27" s="31">
        <v>26</v>
      </c>
      <c r="B27" s="32">
        <v>905</v>
      </c>
      <c r="C27" s="32">
        <v>4</v>
      </c>
      <c r="D27" s="32" t="s">
        <v>17</v>
      </c>
      <c r="E27" s="32">
        <v>672</v>
      </c>
      <c r="F27" s="32">
        <v>75</v>
      </c>
      <c r="G27" s="32">
        <f t="shared" si="1"/>
        <v>747</v>
      </c>
      <c r="H27" s="32">
        <f t="shared" si="2"/>
        <v>821.7</v>
      </c>
      <c r="I27" s="33">
        <f t="shared" si="7"/>
        <v>17650</v>
      </c>
      <c r="J27" s="34">
        <f t="shared" si="3"/>
        <v>13184550</v>
      </c>
      <c r="K27" s="34">
        <f t="shared" si="4"/>
        <v>14239314.000000002</v>
      </c>
      <c r="L27" s="35">
        <f t="shared" si="5"/>
        <v>29500</v>
      </c>
      <c r="M27" s="36">
        <f t="shared" si="6"/>
        <v>2136420</v>
      </c>
      <c r="O27" s="3"/>
      <c r="P27" s="2"/>
      <c r="Q27" s="2"/>
    </row>
    <row r="28" spans="1:18" x14ac:dyDescent="0.25">
      <c r="A28" s="31">
        <v>27</v>
      </c>
      <c r="B28" s="32">
        <v>906</v>
      </c>
      <c r="C28" s="32">
        <v>4</v>
      </c>
      <c r="D28" s="32" t="s">
        <v>17</v>
      </c>
      <c r="E28" s="32">
        <v>650</v>
      </c>
      <c r="F28" s="32">
        <v>48</v>
      </c>
      <c r="G28" s="32">
        <f t="shared" si="1"/>
        <v>698</v>
      </c>
      <c r="H28" s="32">
        <f t="shared" si="2"/>
        <v>767.80000000000007</v>
      </c>
      <c r="I28" s="33">
        <f t="shared" si="7"/>
        <v>17650</v>
      </c>
      <c r="J28" s="34">
        <f t="shared" si="3"/>
        <v>12319700</v>
      </c>
      <c r="K28" s="34">
        <f t="shared" si="4"/>
        <v>13305276</v>
      </c>
      <c r="L28" s="35">
        <f t="shared" si="5"/>
        <v>27500</v>
      </c>
      <c r="M28" s="36">
        <f t="shared" si="6"/>
        <v>1996280.0000000002</v>
      </c>
      <c r="O28" s="3"/>
      <c r="P28" s="2"/>
      <c r="Q28" s="2"/>
    </row>
    <row r="29" spans="1:18" x14ac:dyDescent="0.25">
      <c r="A29" s="31">
        <v>28</v>
      </c>
      <c r="B29" s="32">
        <v>907</v>
      </c>
      <c r="C29" s="32">
        <v>4</v>
      </c>
      <c r="D29" s="32" t="s">
        <v>18</v>
      </c>
      <c r="E29" s="32">
        <v>852</v>
      </c>
      <c r="F29" s="32">
        <v>79</v>
      </c>
      <c r="G29" s="32">
        <f t="shared" si="1"/>
        <v>931</v>
      </c>
      <c r="H29" s="32">
        <f t="shared" si="2"/>
        <v>1024.1000000000001</v>
      </c>
      <c r="I29" s="33">
        <f t="shared" si="7"/>
        <v>17650</v>
      </c>
      <c r="J29" s="34">
        <f t="shared" si="3"/>
        <v>16432150</v>
      </c>
      <c r="K29" s="34">
        <f t="shared" si="4"/>
        <v>17746722</v>
      </c>
      <c r="L29" s="35">
        <f t="shared" si="5"/>
        <v>37000</v>
      </c>
      <c r="M29" s="36">
        <f t="shared" si="6"/>
        <v>2662660.0000000005</v>
      </c>
      <c r="O29" s="3"/>
      <c r="P29" s="2"/>
      <c r="Q29" s="2"/>
    </row>
    <row r="30" spans="1:18" x14ac:dyDescent="0.25">
      <c r="A30" s="37" t="s">
        <v>3</v>
      </c>
      <c r="B30" s="38"/>
      <c r="C30" s="38"/>
      <c r="D30" s="39"/>
      <c r="E30" s="40">
        <f t="shared" ref="E30:G30" si="8">SUM(E2:E29)</f>
        <v>21396</v>
      </c>
      <c r="F30" s="40">
        <f t="shared" si="8"/>
        <v>2036</v>
      </c>
      <c r="G30" s="40">
        <f t="shared" si="8"/>
        <v>23432</v>
      </c>
      <c r="H30" s="40">
        <f t="shared" ref="E30:H30" si="9">SUM(H2:H29)</f>
        <v>25775.200000000004</v>
      </c>
      <c r="I30" s="33"/>
      <c r="J30" s="41">
        <f>SUM(J2:J29)</f>
        <v>411817400</v>
      </c>
      <c r="K30" s="41">
        <f>SUM(K2:K29)</f>
        <v>444762792</v>
      </c>
      <c r="L30" s="42"/>
      <c r="M30" s="43">
        <f>SUM(M2:M29)</f>
        <v>67015520</v>
      </c>
    </row>
    <row r="34" spans="8:13" x14ac:dyDescent="0.25">
      <c r="H34" s="2"/>
      <c r="M34" s="6"/>
    </row>
    <row r="38" spans="8:13" x14ac:dyDescent="0.25">
      <c r="K38" s="2"/>
    </row>
  </sheetData>
  <mergeCells count="1">
    <mergeCell ref="A30:D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7"/>
  <sheetViews>
    <sheetView zoomScale="145" zoomScaleNormal="145" workbookViewId="0">
      <selection activeCell="I6" sqref="I6"/>
    </sheetView>
  </sheetViews>
  <sheetFormatPr defaultRowHeight="15" x14ac:dyDescent="0.25"/>
  <cols>
    <col min="1" max="1" width="9.140625" style="1"/>
    <col min="2" max="2" width="11.85546875" style="1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9" width="16.85546875" style="1" bestFit="1" customWidth="1"/>
    <col min="10" max="10" width="19.28515625" style="1" customWidth="1"/>
    <col min="12" max="12" width="15.28515625" bestFit="1" customWidth="1"/>
  </cols>
  <sheetData>
    <row r="1" spans="1:12" x14ac:dyDescent="0.25">
      <c r="A1" s="4" t="s">
        <v>4</v>
      </c>
      <c r="B1" s="4" t="s">
        <v>32</v>
      </c>
      <c r="C1" s="4" t="s">
        <v>10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4"/>
    </row>
    <row r="2" spans="1:12" ht="33" x14ac:dyDescent="0.25">
      <c r="A2" s="45">
        <v>1</v>
      </c>
      <c r="B2" s="45" t="s">
        <v>31</v>
      </c>
      <c r="C2" s="46" t="s">
        <v>30</v>
      </c>
      <c r="D2" s="47">
        <f>16+12</f>
        <v>28</v>
      </c>
      <c r="E2" s="48">
        <v>23432</v>
      </c>
      <c r="F2" s="49">
        <v>25775</v>
      </c>
      <c r="G2" s="50">
        <v>411817400</v>
      </c>
      <c r="H2" s="51">
        <v>444762792</v>
      </c>
      <c r="I2" s="52"/>
      <c r="J2" s="22"/>
      <c r="K2" s="7"/>
      <c r="L2" s="11"/>
    </row>
    <row r="3" spans="1:12" ht="16.5" customHeight="1" x14ac:dyDescent="0.25">
      <c r="A3" s="53" t="s">
        <v>14</v>
      </c>
      <c r="B3" s="54"/>
      <c r="C3" s="55"/>
      <c r="D3" s="45">
        <f>SUM(D2:D2)</f>
        <v>28</v>
      </c>
      <c r="E3" s="56">
        <f>SUM(E2:E2)</f>
        <v>23432</v>
      </c>
      <c r="F3" s="56">
        <f>SUM(F2:F2)</f>
        <v>25775</v>
      </c>
      <c r="G3" s="57">
        <f>SUM(G2:G2)</f>
        <v>411817400</v>
      </c>
      <c r="H3" s="57">
        <f>SUM(H2:H2)</f>
        <v>444762792</v>
      </c>
      <c r="I3" s="52"/>
      <c r="J3" s="22"/>
      <c r="K3" s="7"/>
      <c r="L3" s="11"/>
    </row>
    <row r="4" spans="1:12" x14ac:dyDescent="0.25">
      <c r="A4" s="44"/>
      <c r="B4" s="44"/>
      <c r="C4" s="44"/>
      <c r="D4" s="44"/>
      <c r="E4" s="44"/>
      <c r="F4" s="44"/>
      <c r="G4" s="44"/>
      <c r="H4" s="44"/>
      <c r="I4" s="44"/>
      <c r="J4" s="6"/>
    </row>
    <row r="5" spans="1:12" x14ac:dyDescent="0.25">
      <c r="A5" s="44"/>
      <c r="B5" s="44"/>
      <c r="C5" s="44"/>
      <c r="D5" s="44"/>
      <c r="E5" s="44"/>
      <c r="F5" s="44"/>
      <c r="G5" s="44"/>
      <c r="H5" s="44"/>
      <c r="I5" s="58">
        <f>F2*2600</f>
        <v>67015000</v>
      </c>
      <c r="J5" s="10"/>
    </row>
    <row r="6" spans="1:12" x14ac:dyDescent="0.25">
      <c r="A6" s="44"/>
      <c r="B6" s="44"/>
      <c r="C6" s="44"/>
      <c r="D6" s="44"/>
      <c r="E6" s="44"/>
      <c r="F6" s="44"/>
      <c r="G6" s="44"/>
      <c r="H6" s="44"/>
      <c r="I6" s="58">
        <f>I5*12%</f>
        <v>8041800</v>
      </c>
    </row>
    <row r="7" spans="1:12" x14ac:dyDescent="0.25">
      <c r="I7" s="6"/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C8:AG27"/>
  <sheetViews>
    <sheetView topLeftCell="M1" zoomScale="115" zoomScaleNormal="115" workbookViewId="0">
      <selection activeCell="AG22" sqref="AG22"/>
    </sheetView>
  </sheetViews>
  <sheetFormatPr defaultRowHeight="15" x14ac:dyDescent="0.25"/>
  <sheetData>
    <row r="8" spans="29:33" ht="15.75" thickBot="1" x14ac:dyDescent="0.3"/>
    <row r="9" spans="29:33" ht="17.25" thickBot="1" x14ac:dyDescent="0.3">
      <c r="AC9" s="16"/>
      <c r="AD9" s="16"/>
      <c r="AE9" s="16"/>
      <c r="AF9" s="16"/>
      <c r="AG9" s="16"/>
    </row>
    <row r="10" spans="29:33" ht="17.25" thickBot="1" x14ac:dyDescent="0.3">
      <c r="AC10" s="19"/>
      <c r="AD10" s="19"/>
      <c r="AE10" s="19"/>
      <c r="AF10" s="19"/>
      <c r="AG10" s="19"/>
    </row>
    <row r="11" spans="29:33" ht="17.25" thickBot="1" x14ac:dyDescent="0.3">
      <c r="AC11" s="16"/>
      <c r="AD11" s="16"/>
      <c r="AE11" s="16"/>
      <c r="AF11" s="16"/>
      <c r="AG11" s="16"/>
    </row>
    <row r="12" spans="29:33" ht="17.25" thickBot="1" x14ac:dyDescent="0.3">
      <c r="AC12" s="19"/>
      <c r="AD12" s="19"/>
      <c r="AE12" s="19"/>
      <c r="AF12" s="19"/>
      <c r="AG12" s="19"/>
    </row>
    <row r="13" spans="29:33" ht="17.25" thickBot="1" x14ac:dyDescent="0.3">
      <c r="AC13" s="16"/>
      <c r="AD13" s="16"/>
      <c r="AE13" s="16"/>
      <c r="AF13" s="16"/>
      <c r="AG13" s="16"/>
    </row>
    <row r="14" spans="29:33" ht="17.25" thickBot="1" x14ac:dyDescent="0.3">
      <c r="AC14" s="19"/>
      <c r="AD14" s="19"/>
      <c r="AE14" s="19"/>
      <c r="AF14" s="19"/>
      <c r="AG14" s="19"/>
    </row>
    <row r="15" spans="29:33" ht="17.25" thickBot="1" x14ac:dyDescent="0.3">
      <c r="AC15" s="20">
        <v>1</v>
      </c>
      <c r="AD15" s="16" t="s">
        <v>15</v>
      </c>
      <c r="AE15" s="16">
        <v>62.46</v>
      </c>
      <c r="AF15" s="3">
        <f>AE15*10.764</f>
        <v>672.31943999999999</v>
      </c>
      <c r="AG15" s="20">
        <v>4</v>
      </c>
    </row>
    <row r="16" spans="29:33" ht="17.25" thickBot="1" x14ac:dyDescent="0.3">
      <c r="AC16" s="21">
        <v>2</v>
      </c>
      <c r="AD16" s="19" t="s">
        <v>15</v>
      </c>
      <c r="AE16" s="19">
        <v>60.42</v>
      </c>
      <c r="AF16" s="3">
        <f t="shared" ref="AF16:AF21" si="0">AE16*10.764</f>
        <v>650.36087999999995</v>
      </c>
      <c r="AG16" s="21">
        <v>4</v>
      </c>
    </row>
    <row r="17" spans="29:33" ht="17.25" thickBot="1" x14ac:dyDescent="0.3">
      <c r="AC17" s="20">
        <v>3</v>
      </c>
      <c r="AD17" s="19" t="s">
        <v>16</v>
      </c>
      <c r="AE17" s="19">
        <v>83.11</v>
      </c>
      <c r="AF17" s="3">
        <f t="shared" si="0"/>
        <v>894.5960399999999</v>
      </c>
      <c r="AG17" s="21">
        <v>4</v>
      </c>
    </row>
    <row r="18" spans="29:33" ht="17.25" thickBot="1" x14ac:dyDescent="0.3">
      <c r="AC18" s="21">
        <v>4</v>
      </c>
      <c r="AD18" s="16" t="s">
        <v>15</v>
      </c>
      <c r="AE18" s="16">
        <v>62.88</v>
      </c>
      <c r="AF18" s="3">
        <f t="shared" si="0"/>
        <v>676.84032000000002</v>
      </c>
      <c r="AG18" s="20">
        <v>4</v>
      </c>
    </row>
    <row r="19" spans="29:33" ht="17.25" thickBot="1" x14ac:dyDescent="0.3">
      <c r="AC19" s="20">
        <v>5</v>
      </c>
      <c r="AD19" s="19" t="s">
        <v>16</v>
      </c>
      <c r="AE19" s="19">
        <v>89.65</v>
      </c>
      <c r="AF19" s="3">
        <f t="shared" si="0"/>
        <v>964.99260000000004</v>
      </c>
      <c r="AG19" s="21">
        <v>4</v>
      </c>
    </row>
    <row r="20" spans="29:33" ht="17.25" thickBot="1" x14ac:dyDescent="0.3">
      <c r="AC20" s="21">
        <v>6</v>
      </c>
      <c r="AD20" s="16" t="s">
        <v>15</v>
      </c>
      <c r="AE20" s="16">
        <v>59.23</v>
      </c>
      <c r="AF20" s="3">
        <f t="shared" si="0"/>
        <v>637.55171999999993</v>
      </c>
      <c r="AG20" s="20">
        <v>4</v>
      </c>
    </row>
    <row r="21" spans="29:33" ht="17.25" thickBot="1" x14ac:dyDescent="0.3">
      <c r="AC21" s="20">
        <v>7</v>
      </c>
      <c r="AD21" s="19" t="s">
        <v>16</v>
      </c>
      <c r="AE21" s="19">
        <v>79.19</v>
      </c>
      <c r="AF21" s="3">
        <f t="shared" si="0"/>
        <v>852.40115999999989</v>
      </c>
      <c r="AG21" s="21">
        <v>4</v>
      </c>
    </row>
    <row r="22" spans="29:33" x14ac:dyDescent="0.25">
      <c r="AG22" s="4">
        <f>SUM(AG15:AG21)</f>
        <v>28</v>
      </c>
    </row>
    <row r="25" spans="29:33" ht="15.75" thickBot="1" x14ac:dyDescent="0.3"/>
    <row r="26" spans="29:33" ht="17.25" thickBot="1" x14ac:dyDescent="0.3">
      <c r="AC26" s="19"/>
      <c r="AD26" s="19"/>
      <c r="AE26" s="19"/>
      <c r="AF26" s="19"/>
      <c r="AG26" s="19"/>
    </row>
    <row r="27" spans="29:33" ht="17.25" thickBot="1" x14ac:dyDescent="0.3">
      <c r="AC27" s="16"/>
      <c r="AD27" s="16"/>
      <c r="AE27" s="16"/>
      <c r="AF27" s="16"/>
      <c r="AG27" s="1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W5:AB32"/>
  <sheetViews>
    <sheetView topLeftCell="M3" zoomScale="115" zoomScaleNormal="115" workbookViewId="0">
      <selection activeCell="AB5" sqref="AB5:AB11"/>
    </sheetView>
  </sheetViews>
  <sheetFormatPr defaultRowHeight="15" x14ac:dyDescent="0.25"/>
  <sheetData>
    <row r="5" spans="23:28" x14ac:dyDescent="0.25">
      <c r="W5">
        <v>1</v>
      </c>
      <c r="X5" t="s">
        <v>18</v>
      </c>
      <c r="Y5">
        <v>83.11</v>
      </c>
      <c r="Z5" s="3">
        <f>Y5*10.764</f>
        <v>894.5960399999999</v>
      </c>
      <c r="AA5">
        <v>7.35</v>
      </c>
      <c r="AB5" s="3">
        <f t="shared" ref="Z5:AB11" si="0">AA5*10.764</f>
        <v>79.115399999999994</v>
      </c>
    </row>
    <row r="6" spans="23:28" x14ac:dyDescent="0.25">
      <c r="W6">
        <v>2</v>
      </c>
      <c r="X6" t="s">
        <v>17</v>
      </c>
      <c r="Y6">
        <v>62.88</v>
      </c>
      <c r="Z6" s="3">
        <f t="shared" si="0"/>
        <v>676.84032000000002</v>
      </c>
      <c r="AA6">
        <v>6.97</v>
      </c>
      <c r="AB6" s="3">
        <f t="shared" si="0"/>
        <v>75.025079999999988</v>
      </c>
    </row>
    <row r="7" spans="23:28" x14ac:dyDescent="0.25">
      <c r="W7">
        <v>3</v>
      </c>
      <c r="X7" t="s">
        <v>18</v>
      </c>
      <c r="Y7">
        <v>89.65</v>
      </c>
      <c r="Z7" s="3">
        <f t="shared" si="0"/>
        <v>964.99260000000004</v>
      </c>
      <c r="AA7">
        <v>7.35</v>
      </c>
      <c r="AB7" s="3">
        <f t="shared" si="0"/>
        <v>79.115399999999994</v>
      </c>
    </row>
    <row r="8" spans="23:28" x14ac:dyDescent="0.25">
      <c r="W8">
        <v>4</v>
      </c>
      <c r="X8" t="s">
        <v>17</v>
      </c>
      <c r="Y8">
        <v>59.23</v>
      </c>
      <c r="Z8" s="3">
        <f t="shared" si="0"/>
        <v>637.55171999999993</v>
      </c>
      <c r="AA8">
        <v>6.83</v>
      </c>
      <c r="AB8" s="3">
        <f t="shared" si="0"/>
        <v>73.518119999999996</v>
      </c>
    </row>
    <row r="9" spans="23:28" x14ac:dyDescent="0.25">
      <c r="W9">
        <v>5</v>
      </c>
      <c r="X9" t="s">
        <v>17</v>
      </c>
      <c r="Y9">
        <v>62.46</v>
      </c>
      <c r="Z9" s="3">
        <f t="shared" si="0"/>
        <v>672.31943999999999</v>
      </c>
      <c r="AA9">
        <v>7</v>
      </c>
      <c r="AB9" s="3">
        <f t="shared" si="0"/>
        <v>75.347999999999999</v>
      </c>
    </row>
    <row r="10" spans="23:28" x14ac:dyDescent="0.25">
      <c r="W10">
        <v>6</v>
      </c>
      <c r="X10" t="s">
        <v>17</v>
      </c>
      <c r="Y10">
        <v>60.42</v>
      </c>
      <c r="Z10" s="3">
        <f t="shared" si="0"/>
        <v>650.36087999999995</v>
      </c>
      <c r="AA10">
        <v>4.43</v>
      </c>
      <c r="AB10" s="3">
        <f t="shared" si="0"/>
        <v>47.684519999999992</v>
      </c>
    </row>
    <row r="11" spans="23:28" x14ac:dyDescent="0.25">
      <c r="W11">
        <v>7</v>
      </c>
      <c r="X11" t="s">
        <v>18</v>
      </c>
      <c r="Y11">
        <v>79.19</v>
      </c>
      <c r="Z11" s="3">
        <f t="shared" si="0"/>
        <v>852.40115999999989</v>
      </c>
      <c r="AA11">
        <v>7.35</v>
      </c>
      <c r="AB11" s="3">
        <f t="shared" si="0"/>
        <v>79.115399999999994</v>
      </c>
    </row>
    <row r="32" spans="24:24" x14ac:dyDescent="0.25">
      <c r="X32">
        <f>42500</f>
        <v>42500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D08C7-0AE4-4389-A787-4C90BFC1A001}">
  <dimension ref="C2:L8"/>
  <sheetViews>
    <sheetView workbookViewId="0">
      <selection activeCell="L2" sqref="L2"/>
    </sheetView>
  </sheetViews>
  <sheetFormatPr defaultRowHeight="15" x14ac:dyDescent="0.25"/>
  <sheetData>
    <row r="2" spans="3:12" x14ac:dyDescent="0.25">
      <c r="G2">
        <v>62.8</v>
      </c>
      <c r="H2">
        <v>8.89</v>
      </c>
      <c r="I2">
        <f>G2+H2</f>
        <v>71.69</v>
      </c>
      <c r="J2">
        <f>I2*10.764</f>
        <v>771.67115999999987</v>
      </c>
      <c r="K2">
        <v>8870000</v>
      </c>
      <c r="L2">
        <f>K2/J2</f>
        <v>11494.533500513355</v>
      </c>
    </row>
    <row r="7" spans="3:12" x14ac:dyDescent="0.25">
      <c r="C7" t="s">
        <v>6</v>
      </c>
      <c r="D7" t="s">
        <v>7</v>
      </c>
      <c r="E7" t="s">
        <v>19</v>
      </c>
      <c r="G7" t="s">
        <v>8</v>
      </c>
      <c r="H7" t="s">
        <v>20</v>
      </c>
      <c r="I7" t="s">
        <v>21</v>
      </c>
      <c r="J7" t="s">
        <v>22</v>
      </c>
    </row>
    <row r="8" spans="3:12" x14ac:dyDescent="0.25">
      <c r="C8">
        <v>762</v>
      </c>
      <c r="D8">
        <v>1270</v>
      </c>
      <c r="E8">
        <v>1320</v>
      </c>
      <c r="G8">
        <v>14200000</v>
      </c>
      <c r="H8">
        <f>G8/C8</f>
        <v>18635.170603674542</v>
      </c>
      <c r="I8">
        <f>G8/D8</f>
        <v>11181.102362204725</v>
      </c>
      <c r="J8">
        <f>G8/E8</f>
        <v>10757.575757575758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Shreeji Infinity</vt:lpstr>
      <vt:lpstr>Total</vt:lpstr>
      <vt:lpstr>RERA</vt:lpstr>
      <vt:lpstr>Typical Floor</vt:lpstr>
      <vt:lpstr>Rates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2023-12-29T10:54:23Z</dcterms:modified>
</cp:coreProperties>
</file>