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33C7D2A3-7998-4DCC-8FDF-8BB0C336C4F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2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E26" i="4" l="1"/>
  <c r="F3" i="4" l="1"/>
  <c r="F4" i="4" s="1"/>
  <c r="C8" i="4" s="1"/>
  <c r="G3" i="4" l="1"/>
  <c r="C12" i="4" l="1"/>
  <c r="C19" i="4" l="1"/>
  <c r="C21" i="4" l="1"/>
  <c r="U36" i="4" l="1"/>
  <c r="C14" i="4" l="1"/>
  <c r="C6" i="4"/>
  <c r="D6" i="4" s="1"/>
  <c r="C15" i="4" l="1"/>
  <c r="C17" i="4" l="1"/>
  <c r="C23" i="4" s="1"/>
  <c r="E23" i="4" l="1"/>
  <c r="E25" i="4" s="1"/>
  <c r="F23" i="4"/>
  <c r="F24" i="4" s="1"/>
  <c r="E28" i="4" l="1"/>
  <c r="C28" i="4" l="1"/>
  <c r="C40" i="4" s="1"/>
  <c r="F40" i="4" s="1"/>
  <c r="C30" i="4" l="1"/>
  <c r="C31" i="4" s="1"/>
  <c r="C34" i="4" l="1"/>
  <c r="C35" i="4" s="1"/>
</calcChain>
</file>

<file path=xl/sharedStrings.xml><?xml version="1.0" encoding="utf-8"?>
<sst xmlns="http://schemas.openxmlformats.org/spreadsheetml/2006/main" count="52" uniqueCount="50">
  <si>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</si>
  <si>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</si>
  <si>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</si>
  <si>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</si>
  <si>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</si>
  <si>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</si>
  <si>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</si>
  <si>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</si>
  <si>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Depreciated Cost of Interior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</si>
  <si>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</si>
  <si>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</si>
  <si>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</si>
  <si>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</si>
  <si>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</si>
  <si>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</si>
  <si>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</si>
  <si>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</si>
  <si>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</si>
  <si>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</si>
  <si>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</si>
  <si>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</si>
  <si>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</si>
  <si>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</si>
  <si>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</si>
  <si>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</si>
  <si>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</si>
  <si>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</si>
  <si>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</si>
  <si>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</si>
  <si>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</si>
  <si>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</si>
  <si>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</si>
  <si>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</si>
  <si>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bua</t>
  </si>
  <si>
    <t xml:space="preserve">{(100-10) x32}/60.00 </t>
  </si>
  <si>
    <t>103/493 - TPS 3</t>
  </si>
  <si>
    <t>7.50 to 10 lakhs</t>
  </si>
  <si>
    <t>Particulars</t>
  </si>
  <si>
    <t>Year</t>
  </si>
  <si>
    <t>Amount</t>
  </si>
  <si>
    <t>Cost Inflation Index Year</t>
  </si>
  <si>
    <t>Present Cost Inflation Index Year</t>
  </si>
  <si>
    <t>TOTAL</t>
  </si>
  <si>
    <t>ca</t>
  </si>
  <si>
    <t xml:space="preserve">agreement </t>
  </si>
  <si>
    <t>stamp duty - 8%</t>
  </si>
  <si>
    <t>Agreement date</t>
  </si>
  <si>
    <t>20.01.2023</t>
  </si>
  <si>
    <t>Nilesh Solanki</t>
  </si>
  <si>
    <t>01.04.2001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</si>
</sst>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  <xf numFmtId="43" fontId="4" fillId="0" borderId="0" applyFont="0" applyFill="0" applyBorder="0" applyAlignment="0" applyProtection="0"/>
  </cellStyleXfs>
  <cellXfs count="90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43" fontId="2" fillId="7" borderId="2" xfId="1" applyFont="1" applyFill="1" applyBorder="1"/>
    <xf numFmtId="0" fontId="0" fillId="5" borderId="7" xfId="0" applyFill="1" applyBorder="1"/>
    <xf numFmtId="0" fontId="0" fillId="5" borderId="0" xfId="0" applyFill="1" applyBorder="1"/>
    <xf numFmtId="0" fontId="0" fillId="5" borderId="3" xfId="0" applyFill="1" applyBorder="1"/>
    <xf numFmtId="0" fontId="0" fillId="5" borderId="0" xfId="0" applyFill="1" applyBorder="1" applyAlignment="1">
      <alignment horizontal="right"/>
    </xf>
    <xf numFmtId="0" fontId="0" fillId="5" borderId="3" xfId="0" applyFill="1" applyBorder="1" applyAlignment="1">
      <alignment horizontal="right"/>
    </xf>
    <xf numFmtId="43" fontId="0" fillId="5" borderId="3" xfId="1" applyFont="1" applyFill="1" applyBorder="1" applyAlignment="1">
      <alignment horizontal="right"/>
    </xf>
    <xf numFmtId="0" fontId="0" fillId="5" borderId="7" xfId="0" applyFill="1" applyBorder="1" applyAlignment="1">
      <alignment horizontal="center" vertical="top"/>
    </xf>
    <xf numFmtId="0" fontId="2" fillId="3" borderId="7" xfId="0" applyFont="1" applyFill="1" applyBorder="1"/>
    <xf numFmtId="0" fontId="0" fillId="3" borderId="0" xfId="0" applyFill="1" applyBorder="1"/>
    <xf numFmtId="43" fontId="0" fillId="3" borderId="3" xfId="1" applyFont="1" applyFill="1" applyBorder="1"/>
    <xf numFmtId="0" fontId="0" fillId="3" borderId="3" xfId="0" applyFill="1" applyBorder="1"/>
    <xf numFmtId="0" fontId="0" fillId="3" borderId="7" xfId="0" applyFill="1" applyBorder="1"/>
    <xf numFmtId="0" fontId="0" fillId="3" borderId="7" xfId="0" applyFont="1" applyFill="1" applyBorder="1"/>
    <xf numFmtId="2" fontId="1" fillId="3" borderId="3" xfId="0" applyNumberFormat="1" applyFont="1" applyFill="1" applyBorder="1"/>
    <xf numFmtId="10" fontId="0" fillId="3" borderId="3" xfId="1" applyNumberFormat="1" applyFont="1" applyFill="1" applyBorder="1"/>
    <xf numFmtId="43" fontId="0" fillId="5" borderId="3" xfId="0" applyNumberFormat="1" applyFill="1" applyBorder="1"/>
    <xf numFmtId="0" fontId="0" fillId="6" borderId="7" xfId="0" applyFill="1" applyBorder="1"/>
    <xf numFmtId="0" fontId="0" fillId="6" borderId="0" xfId="0" applyFill="1" applyBorder="1"/>
    <xf numFmtId="0" fontId="0" fillId="6" borderId="3" xfId="0" applyFill="1" applyBorder="1"/>
    <xf numFmtId="0" fontId="6" fillId="6" borderId="7" xfId="0" applyFont="1" applyFill="1" applyBorder="1"/>
    <xf numFmtId="0" fontId="6" fillId="6" borderId="0" xfId="0" applyFont="1" applyFill="1" applyBorder="1"/>
    <xf numFmtId="43" fontId="6" fillId="6" borderId="3" xfId="1" applyFont="1" applyFill="1" applyBorder="1"/>
    <xf numFmtId="0" fontId="6" fillId="0" borderId="7" xfId="0" applyFont="1" applyBorder="1"/>
    <xf numFmtId="0" fontId="6" fillId="0" borderId="0" xfId="0" applyFont="1" applyBorder="1"/>
    <xf numFmtId="0" fontId="6" fillId="0" borderId="3" xfId="0" applyFont="1" applyBorder="1"/>
    <xf numFmtId="0" fontId="6" fillId="5" borderId="7" xfId="0" applyFont="1" applyFill="1" applyBorder="1"/>
    <xf numFmtId="0" fontId="6" fillId="5" borderId="0" xfId="0" applyFont="1" applyFill="1" applyBorder="1"/>
    <xf numFmtId="43" fontId="6" fillId="5" borderId="3" xfId="0" applyNumberFormat="1" applyFont="1" applyFill="1" applyBorder="1"/>
    <xf numFmtId="0" fontId="1" fillId="5" borderId="7" xfId="0" applyFont="1" applyFill="1" applyBorder="1"/>
    <xf numFmtId="0" fontId="1" fillId="5" borderId="0" xfId="0" applyFont="1" applyFill="1" applyBorder="1"/>
    <xf numFmtId="43" fontId="1" fillId="5" borderId="3" xfId="0" applyNumberFormat="1" applyFont="1" applyFill="1" applyBorder="1"/>
    <xf numFmtId="0" fontId="1" fillId="5" borderId="3" xfId="0" applyFont="1" applyFill="1" applyBorder="1"/>
    <xf numFmtId="43" fontId="0" fillId="3" borderId="3" xfId="0" applyNumberFormat="1" applyFill="1" applyBorder="1"/>
    <xf numFmtId="0" fontId="0" fillId="7" borderId="7" xfId="0" applyFill="1" applyBorder="1"/>
    <xf numFmtId="0" fontId="0" fillId="7" borderId="0" xfId="0" applyFill="1" applyBorder="1"/>
    <xf numFmtId="0" fontId="0" fillId="7" borderId="8" xfId="0" applyFill="1" applyBorder="1"/>
    <xf numFmtId="0" fontId="0" fillId="7" borderId="9" xfId="0" applyFill="1" applyBorder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10" xfId="0" applyFont="1" applyFill="1" applyBorder="1" applyAlignment="1">
      <alignment horizontal="center"/>
    </xf>
    <xf numFmtId="0" fontId="0" fillId="2" borderId="10" xfId="0" applyFill="1" applyBorder="1"/>
    <xf numFmtId="43" fontId="0" fillId="2" borderId="10" xfId="0" applyNumberFormat="1" applyFill="1" applyBorder="1"/>
    <xf numFmtId="0" fontId="0" fillId="2" borderId="10" xfId="0" applyFill="1" applyBorder="1" applyAlignment="1">
      <alignment horizontal="right" vertical="center"/>
    </xf>
    <xf numFmtId="0" fontId="0" fillId="0" borderId="10" xfId="0" applyBorder="1"/>
    <xf numFmtId="43" fontId="0" fillId="0" borderId="10" xfId="1" applyFont="1" applyBorder="1"/>
    <xf numFmtId="43" fontId="0" fillId="0" borderId="10" xfId="0" applyNumberFormat="1" applyBorder="1"/>
    <xf numFmtId="0" fontId="1" fillId="2" borderId="0" xfId="0" applyFont="1" applyFill="1"/>
    <xf numFmtId="0" fontId="2" fillId="9" borderId="7" xfId="0" applyFont="1" applyFill="1" applyBorder="1"/>
    <xf numFmtId="0" fontId="2" fillId="9" borderId="0" xfId="0" applyFont="1" applyFill="1" applyBorder="1"/>
    <xf numFmtId="43" fontId="2" fillId="9" borderId="3" xfId="0" applyNumberFormat="1" applyFont="1" applyFill="1" applyBorder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8" fillId="0" borderId="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right" vertical="center"/>
    </xf>
    <xf numFmtId="4" fontId="9" fillId="0" borderId="16" xfId="0" applyNumberFormat="1" applyFont="1" applyBorder="1" applyAlignment="1">
      <alignment horizontal="right" vertical="center"/>
    </xf>
    <xf numFmtId="0" fontId="2" fillId="0" borderId="0" xfId="0" applyFont="1"/>
    <xf numFmtId="4" fontId="2" fillId="0" borderId="0" xfId="0" applyNumberFormat="1" applyFont="1"/>
    <xf numFmtId="43" fontId="0" fillId="3" borderId="3" xfId="1" applyFont="1" applyFill="1" applyBorder="1" applyAlignment="1">
      <alignment horizontal="right"/>
    </xf>
    <xf numFmtId="0" fontId="7" fillId="8" borderId="4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6" xfId="2" applyFont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3" fillId="4" borderId="3" xfId="0" applyFont="1" applyFill="1" applyBorder="1"/>
  </cellXfs>
  <cellStyles count="4">
    <cellStyle name="Comma" xfId="1" builtinId="3"/>
    <cellStyle name="Comma 2" xfId="3" xr:uid="{00000000-0005-0000-0000-00002F000000}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1017786</xdr:colOff>
      <xdr:row>51</xdr:row>
      <xdr:rowOff>49209</xdr:rowOff>
    </xdr:from>
    <xdr:to>
      <xdr:col>25</xdr:col>
      <xdr:colOff>107517</xdr:colOff>
      <xdr:row>89</xdr:row>
      <xdr:rowOff>105859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7482" y="10385905"/>
          <a:ext cx="13079057" cy="7295650"/>
        </a:xfrm>
        <a:prstGeom prst="rect">
          <a:avLst/>
        </a:prstGeom>
      </xdr:spPr>
    </xdr:pic>
    <xdr:clientData/>
  </xdr:twoCellAnchor>
  <xdr:twoCellAnchor editAs="oneCell">
    <xdr:from>
      <xdr:col>6</xdr:col>
      <xdr:colOff>1076741</xdr:colOff>
      <xdr:row>9</xdr:row>
      <xdr:rowOff>132523</xdr:rowOff>
    </xdr:from>
    <xdr:to>
      <xdr:col>17</xdr:col>
      <xdr:colOff>132523</xdr:colOff>
      <xdr:row>49</xdr:row>
      <xdr:rowOff>128796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08AEFE-0A96-4D0B-9AA5-BDA85EAFE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177" t="10468" r="28297" b="9329"/>
        <a:stretch/>
      </xdr:blipFill>
      <xdr:spPr>
        <a:xfrm>
          <a:off x="8539371" y="2236306"/>
          <a:ext cx="8141804" cy="82494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477763</xdr:colOff>
      <xdr:row>41</xdr:row>
      <xdr:rowOff>182064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546814-7493-462A-9B5D-39FB3FAE1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840963" cy="7802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353750</xdr:colOff>
      <xdr:row>37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F14644-64C2-4635-BDED-40B1727F1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97750" cy="69827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38</xdr:col>
      <xdr:colOff>550164</xdr:colOff>
      <xdr:row>56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A2D1E11-6FE2-494F-A495-AF0283411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571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5"/>
  <sheetViews>
    <sheetView tabSelected="1" topLeftCell="A10" zoomScale="115" zoomScaleNormal="115" workbookViewId="0">
      <selection activeCell="E34" sqref="E34"/>
    </sheetView>
  </sheetViews>
  <sheetFormatPr defaultRowHeight="15" x14ac:dyDescent="0.25"/>
  <cols>
    <col min="1" max="1" width="21.28515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76" t="s">
        <v>48</v>
      </c>
      <c r="B1" s="77"/>
      <c r="C1" s="78"/>
    </row>
    <row r="2" spans="1:12" ht="15" customHeight="1" x14ac:dyDescent="0.25">
      <c r="A2" s="79" t="s">
        <v>11</v>
      </c>
      <c r="B2" s="80"/>
      <c r="C2" s="89" t="s">
        <v>49</v>
      </c>
      <c r="E2" t="s">
        <v>43</v>
      </c>
      <c r="F2">
        <v>485</v>
      </c>
    </row>
    <row r="3" spans="1:12" x14ac:dyDescent="0.25">
      <c r="A3" s="14"/>
      <c r="B3" s="15"/>
      <c r="C3" s="16"/>
      <c r="E3" t="s">
        <v>33</v>
      </c>
      <c r="F3">
        <f>F2*1.2</f>
        <v>582</v>
      </c>
      <c r="G3">
        <f>F3/F2</f>
        <v>1.2</v>
      </c>
      <c r="L3" s="3"/>
    </row>
    <row r="4" spans="1:12" x14ac:dyDescent="0.25">
      <c r="A4" s="14" t="s">
        <v>12</v>
      </c>
      <c r="B4" s="15"/>
      <c r="C4" s="16">
        <v>2001</v>
      </c>
      <c r="F4">
        <f>ROUND(F3/10.764,2)</f>
        <v>54.07</v>
      </c>
      <c r="G4" s="84" t="s">
        <v>16</v>
      </c>
      <c r="H4" s="85"/>
      <c r="K4" s="83"/>
      <c r="L4" s="83"/>
    </row>
    <row r="5" spans="1:12" x14ac:dyDescent="0.25">
      <c r="A5" s="14" t="s">
        <v>0</v>
      </c>
      <c r="B5" s="15"/>
      <c r="C5" s="16">
        <v>1979</v>
      </c>
      <c r="D5" t="s">
        <v>44</v>
      </c>
      <c r="G5" s="53" t="s">
        <v>28</v>
      </c>
      <c r="H5" s="54">
        <v>46</v>
      </c>
      <c r="J5" s="10"/>
    </row>
    <row r="6" spans="1:12" x14ac:dyDescent="0.25">
      <c r="A6" s="14" t="s">
        <v>1</v>
      </c>
      <c r="B6" s="17"/>
      <c r="C6" s="16">
        <f>C4-C5</f>
        <v>22</v>
      </c>
      <c r="D6">
        <f>60-C6</f>
        <v>38</v>
      </c>
      <c r="G6" s="53" t="s">
        <v>29</v>
      </c>
      <c r="H6" s="56">
        <v>3</v>
      </c>
    </row>
    <row r="7" spans="1:12" x14ac:dyDescent="0.25">
      <c r="A7" s="81" t="s">
        <v>17</v>
      </c>
      <c r="B7" s="17" t="s">
        <v>13</v>
      </c>
      <c r="C7" s="18" t="s">
        <v>14</v>
      </c>
      <c r="G7" s="53" t="s">
        <v>30</v>
      </c>
      <c r="H7" s="55">
        <v>44500</v>
      </c>
      <c r="I7" s="2"/>
    </row>
    <row r="8" spans="1:12" ht="15.75" customHeight="1" x14ac:dyDescent="0.25">
      <c r="A8" s="81"/>
      <c r="B8" s="17">
        <v>0</v>
      </c>
      <c r="C8" s="19">
        <f>F4</f>
        <v>54.07</v>
      </c>
      <c r="F8" s="1"/>
      <c r="G8" s="51"/>
      <c r="H8" s="52"/>
      <c r="I8" s="2"/>
    </row>
    <row r="9" spans="1:12" ht="33.75" customHeight="1" x14ac:dyDescent="0.25">
      <c r="A9" s="20"/>
      <c r="B9" s="17"/>
      <c r="C9" s="18"/>
      <c r="G9" s="9" t="s">
        <v>21</v>
      </c>
      <c r="H9" s="2"/>
      <c r="K9" s="1"/>
    </row>
    <row r="10" spans="1:12" x14ac:dyDescent="0.25">
      <c r="A10" s="21" t="s">
        <v>20</v>
      </c>
      <c r="B10" s="22"/>
      <c r="C10" s="23">
        <v>5500</v>
      </c>
      <c r="D10" t="s">
        <v>25</v>
      </c>
      <c r="I10" s="2"/>
    </row>
    <row r="11" spans="1:12" x14ac:dyDescent="0.25">
      <c r="A11" s="21"/>
      <c r="B11" s="22"/>
      <c r="C11" s="24"/>
      <c r="D11" t="s">
        <v>26</v>
      </c>
    </row>
    <row r="12" spans="1:12" x14ac:dyDescent="0.25">
      <c r="A12" s="25" t="s">
        <v>18</v>
      </c>
      <c r="B12" s="22"/>
      <c r="C12" s="23">
        <f>ROUND(C8*C10,0)</f>
        <v>297385</v>
      </c>
      <c r="D12" s="2" t="s">
        <v>27</v>
      </c>
      <c r="I12" s="4"/>
      <c r="J12" s="4"/>
      <c r="K12" s="4"/>
    </row>
    <row r="13" spans="1:12" x14ac:dyDescent="0.25">
      <c r="A13" s="25"/>
      <c r="B13" s="22"/>
      <c r="C13" s="23"/>
      <c r="D13" t="s">
        <v>32</v>
      </c>
      <c r="F13" s="6"/>
      <c r="G13" s="6"/>
      <c r="H13" s="6"/>
      <c r="I13" s="4"/>
      <c r="J13" s="4"/>
      <c r="K13" s="4"/>
    </row>
    <row r="14" spans="1:12" x14ac:dyDescent="0.25">
      <c r="A14" s="25" t="s">
        <v>2</v>
      </c>
      <c r="B14" s="22"/>
      <c r="C14" s="24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6" t="s">
        <v>34</v>
      </c>
      <c r="B15" s="22"/>
      <c r="C15" s="27">
        <f>C14*C6/60</f>
        <v>33</v>
      </c>
      <c r="F15" s="6"/>
      <c r="G15" s="6"/>
      <c r="H15" s="7"/>
      <c r="I15" s="4"/>
      <c r="J15" s="4"/>
      <c r="K15" s="4"/>
    </row>
    <row r="16" spans="1:12" x14ac:dyDescent="0.25">
      <c r="A16" s="25"/>
      <c r="B16" s="22"/>
      <c r="C16" s="28">
        <v>0.33</v>
      </c>
      <c r="G16" s="6"/>
      <c r="H16" s="5"/>
      <c r="I16" s="82"/>
      <c r="J16" s="82"/>
      <c r="K16" s="82"/>
    </row>
    <row r="17" spans="1:11" x14ac:dyDescent="0.25">
      <c r="A17" s="14" t="s">
        <v>3</v>
      </c>
      <c r="B17" s="15"/>
      <c r="C17" s="29">
        <f>ROUND(C12*C16,0)</f>
        <v>98137</v>
      </c>
      <c r="D17" s="2"/>
      <c r="E17" s="2"/>
    </row>
    <row r="18" spans="1:11" x14ac:dyDescent="0.25">
      <c r="A18" s="30" t="s">
        <v>15</v>
      </c>
      <c r="B18" s="31"/>
      <c r="C18" s="32"/>
      <c r="E18" s="1"/>
    </row>
    <row r="19" spans="1:11" x14ac:dyDescent="0.25">
      <c r="A19" s="33" t="s">
        <v>19</v>
      </c>
      <c r="B19" s="34"/>
      <c r="C19" s="35">
        <f>H7</f>
        <v>44500</v>
      </c>
    </row>
    <row r="20" spans="1:11" x14ac:dyDescent="0.25">
      <c r="A20" s="36"/>
      <c r="B20" s="37"/>
      <c r="C20" s="38"/>
    </row>
    <row r="21" spans="1:11" x14ac:dyDescent="0.25">
      <c r="A21" s="39" t="s">
        <v>22</v>
      </c>
      <c r="B21" s="40"/>
      <c r="C21" s="41">
        <f>ROUND(C19*C8,0)</f>
        <v>2406115</v>
      </c>
    </row>
    <row r="22" spans="1:11" x14ac:dyDescent="0.25">
      <c r="A22" s="42"/>
      <c r="B22" s="43"/>
      <c r="C22" s="44"/>
      <c r="E22" t="s">
        <v>23</v>
      </c>
      <c r="F22" t="s">
        <v>24</v>
      </c>
    </row>
    <row r="23" spans="1:11" s="64" customFormat="1" x14ac:dyDescent="0.25">
      <c r="A23" s="61" t="s">
        <v>4</v>
      </c>
      <c r="B23" s="62"/>
      <c r="C23" s="63">
        <f>C21-C17</f>
        <v>2307978</v>
      </c>
      <c r="E23" s="65">
        <f>C23</f>
        <v>2307978</v>
      </c>
      <c r="F23" s="65">
        <f>C23</f>
        <v>2307978</v>
      </c>
      <c r="G23" s="66"/>
    </row>
    <row r="24" spans="1:11" x14ac:dyDescent="0.25">
      <c r="A24" s="42"/>
      <c r="B24" s="43"/>
      <c r="C24" s="45"/>
      <c r="D24" t="s">
        <v>36</v>
      </c>
      <c r="E24" s="2">
        <v>1000000</v>
      </c>
      <c r="F24" s="12">
        <f>ROUND(F23*1%,0)</f>
        <v>23080</v>
      </c>
      <c r="G24" s="2"/>
    </row>
    <row r="25" spans="1:11" x14ac:dyDescent="0.25">
      <c r="A25" s="25" t="s">
        <v>5</v>
      </c>
      <c r="B25" s="22"/>
      <c r="C25" s="46">
        <v>0</v>
      </c>
      <c r="E25" s="2">
        <f>ROUND(E23-E24,500)</f>
        <v>1307978</v>
      </c>
      <c r="F25">
        <v>20000</v>
      </c>
      <c r="G25" t="s">
        <v>31</v>
      </c>
    </row>
    <row r="26" spans="1:11" x14ac:dyDescent="0.25">
      <c r="A26" s="25" t="s">
        <v>6</v>
      </c>
      <c r="B26" s="22"/>
      <c r="C26" s="46">
        <v>0</v>
      </c>
      <c r="D26" t="s">
        <v>45</v>
      </c>
      <c r="E26" s="2">
        <f>ROUND(E25*8%,0)</f>
        <v>104638</v>
      </c>
      <c r="G26" s="1"/>
      <c r="K26" s="1"/>
    </row>
    <row r="27" spans="1:11" ht="15.75" thickBot="1" x14ac:dyDescent="0.3">
      <c r="A27" s="25"/>
      <c r="B27" s="22"/>
      <c r="C27" s="24"/>
      <c r="E27" s="1">
        <v>38750</v>
      </c>
      <c r="J27" s="8"/>
      <c r="K27" s="8"/>
    </row>
    <row r="28" spans="1:11" ht="15.75" thickBot="1" x14ac:dyDescent="0.3">
      <c r="A28" s="47" t="s">
        <v>7</v>
      </c>
      <c r="B28" s="48"/>
      <c r="C28" s="13">
        <f>ROUND(C26+C25+C23,0)</f>
        <v>2307978</v>
      </c>
      <c r="E28" s="11">
        <f>ROUND(E26+E27,0)</f>
        <v>143388</v>
      </c>
      <c r="J28" s="8"/>
    </row>
    <row r="29" spans="1:11" x14ac:dyDescent="0.25">
      <c r="A29" s="25" t="s">
        <v>8</v>
      </c>
      <c r="B29" s="22"/>
      <c r="C29" s="23">
        <v>0</v>
      </c>
      <c r="E29" s="2"/>
      <c r="J29" s="8"/>
    </row>
    <row r="30" spans="1:11" x14ac:dyDescent="0.25">
      <c r="A30" s="25" t="s">
        <v>9</v>
      </c>
      <c r="B30" s="22"/>
      <c r="C30" s="23">
        <f>C28</f>
        <v>2307978</v>
      </c>
      <c r="J30" s="1"/>
    </row>
    <row r="31" spans="1:11" x14ac:dyDescent="0.25">
      <c r="A31" s="25"/>
      <c r="B31" s="22"/>
      <c r="C31" s="23">
        <f>ROUND(C30,0)</f>
        <v>2307978</v>
      </c>
      <c r="J31" s="8"/>
    </row>
    <row r="32" spans="1:11" x14ac:dyDescent="0.25">
      <c r="A32" s="25" t="s">
        <v>46</v>
      </c>
      <c r="B32" s="22"/>
      <c r="C32" s="75" t="s">
        <v>47</v>
      </c>
      <c r="J32" s="8"/>
    </row>
    <row r="33" spans="1:21" x14ac:dyDescent="0.25">
      <c r="A33" s="25"/>
      <c r="B33" s="22"/>
      <c r="C33" s="23">
        <v>331</v>
      </c>
      <c r="J33" s="8"/>
    </row>
    <row r="34" spans="1:21" ht="15.75" thickBot="1" x14ac:dyDescent="0.3">
      <c r="A34" s="25" t="s">
        <v>10</v>
      </c>
      <c r="B34" s="22"/>
      <c r="C34" s="23">
        <f>C31*C33/100</f>
        <v>7639407.1799999997</v>
      </c>
      <c r="E34" s="2"/>
      <c r="J34" s="2"/>
    </row>
    <row r="35" spans="1:21" ht="15.75" thickBot="1" x14ac:dyDescent="0.3">
      <c r="A35" s="49"/>
      <c r="B35" s="50"/>
      <c r="C35" s="13">
        <f>ROUND(C34,0)</f>
        <v>7639407</v>
      </c>
    </row>
    <row r="36" spans="1:21" x14ac:dyDescent="0.25">
      <c r="U36">
        <f>32.91+37.7</f>
        <v>70.61</v>
      </c>
    </row>
    <row r="38" spans="1:21" ht="15.75" thickBot="1" x14ac:dyDescent="0.3"/>
    <row r="39" spans="1:21" ht="50.25" thickBot="1" x14ac:dyDescent="0.3">
      <c r="A39" s="67" t="s">
        <v>37</v>
      </c>
      <c r="B39" s="68" t="s">
        <v>38</v>
      </c>
      <c r="C39" s="68" t="s">
        <v>39</v>
      </c>
      <c r="D39" s="68" t="s">
        <v>40</v>
      </c>
      <c r="E39" s="68" t="s">
        <v>41</v>
      </c>
      <c r="F39" s="68" t="s">
        <v>10</v>
      </c>
    </row>
    <row r="40" spans="1:21" ht="17.25" thickBot="1" x14ac:dyDescent="0.3">
      <c r="A40" s="69" t="s">
        <v>9</v>
      </c>
      <c r="B40" s="70">
        <v>2001</v>
      </c>
      <c r="C40" s="71">
        <f>C28</f>
        <v>2307978</v>
      </c>
      <c r="D40" s="70">
        <v>100</v>
      </c>
      <c r="E40" s="70">
        <v>348</v>
      </c>
      <c r="F40" s="72">
        <f>ROUND(E40/D40*C40,0)</f>
        <v>8031763</v>
      </c>
    </row>
    <row r="41" spans="1:21" ht="17.25" thickBot="1" x14ac:dyDescent="0.3">
      <c r="A41" s="69"/>
      <c r="B41" s="70"/>
      <c r="C41" s="72"/>
      <c r="D41" s="70"/>
      <c r="E41" s="70"/>
      <c r="F41" s="72"/>
    </row>
    <row r="42" spans="1:21" ht="17.25" thickBot="1" x14ac:dyDescent="0.3">
      <c r="A42" s="69"/>
      <c r="B42" s="70"/>
      <c r="C42" s="72"/>
      <c r="D42" s="70"/>
      <c r="E42" s="70"/>
      <c r="F42" s="72"/>
    </row>
    <row r="43" spans="1:21" ht="17.25" thickBot="1" x14ac:dyDescent="0.3">
      <c r="A43" s="69"/>
      <c r="B43" s="70"/>
      <c r="C43" s="72"/>
      <c r="D43" s="70"/>
      <c r="E43" s="70"/>
      <c r="F43" s="72"/>
    </row>
    <row r="44" spans="1:21" ht="17.25" thickBot="1" x14ac:dyDescent="0.3">
      <c r="A44" s="69"/>
      <c r="B44" s="70"/>
      <c r="C44" s="72"/>
      <c r="D44" s="70"/>
      <c r="E44" s="70"/>
      <c r="F44" s="72"/>
    </row>
    <row r="45" spans="1:21" x14ac:dyDescent="0.25">
      <c r="E45" s="73" t="s">
        <v>42</v>
      </c>
      <c r="F45" s="74"/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workbookViewId="0">
      <selection activeCell="A2" sqref="A2"/>
    </sheetView>
  </sheetViews>
  <sheetFormatPr defaultRowHeight="15" x14ac:dyDescent="0.25"/>
  <sheetData>
    <row r="27" spans="16:19" x14ac:dyDescent="0.25">
      <c r="P27" s="60"/>
      <c r="Q27" s="60"/>
      <c r="R27" s="60"/>
      <c r="S27" s="60"/>
    </row>
    <row r="28" spans="16:19" x14ac:dyDescent="0.25">
      <c r="P28" s="60"/>
      <c r="Q28" s="60" t="s">
        <v>35</v>
      </c>
      <c r="R28" s="60"/>
      <c r="S28" s="60"/>
    </row>
    <row r="29" spans="16:19" x14ac:dyDescent="0.25">
      <c r="P29" s="60"/>
      <c r="Q29" s="60"/>
      <c r="R29" s="60"/>
      <c r="S29" s="60"/>
    </row>
    <row r="30" spans="16:19" x14ac:dyDescent="0.25">
      <c r="P30" s="60"/>
      <c r="Q30" s="60"/>
      <c r="R30" s="60"/>
      <c r="S30" s="60"/>
    </row>
    <row r="31" spans="16:19" x14ac:dyDescent="0.25">
      <c r="P31" s="60"/>
      <c r="Q31" s="60"/>
      <c r="R31" s="60"/>
      <c r="S31" s="60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H13" workbookViewId="0">
      <selection activeCell="K4" sqref="K4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57"/>
      <c r="L51" s="57"/>
      <c r="M51" s="57"/>
      <c r="N51" s="58"/>
    </row>
    <row r="52" spans="11:14" x14ac:dyDescent="0.25">
      <c r="K52" s="57"/>
      <c r="L52" s="57"/>
      <c r="M52" s="57"/>
      <c r="N52" s="58"/>
    </row>
    <row r="53" spans="11:14" x14ac:dyDescent="0.25">
      <c r="K53" s="57"/>
      <c r="L53" s="57"/>
      <c r="M53" s="57"/>
      <c r="N53" s="58"/>
    </row>
    <row r="54" spans="11:14" x14ac:dyDescent="0.25">
      <c r="K54" s="57"/>
      <c r="L54" s="57"/>
      <c r="M54" s="57"/>
      <c r="N54" s="58"/>
    </row>
    <row r="55" spans="11:14" x14ac:dyDescent="0.25">
      <c r="K55" s="57"/>
      <c r="L55" s="57"/>
      <c r="M55" s="57"/>
      <c r="N55" s="58"/>
    </row>
    <row r="56" spans="11:14" x14ac:dyDescent="0.25">
      <c r="K56" s="57"/>
      <c r="L56" s="57"/>
      <c r="M56" s="57"/>
      <c r="N56" s="58"/>
    </row>
    <row r="57" spans="11:14" x14ac:dyDescent="0.25">
      <c r="K57" s="57"/>
      <c r="L57" s="57"/>
      <c r="M57" s="57"/>
      <c r="N57" s="58"/>
    </row>
    <row r="58" spans="11:14" x14ac:dyDescent="0.25">
      <c r="K58" s="57"/>
      <c r="L58" s="57"/>
      <c r="M58" s="57"/>
      <c r="N58" s="58"/>
    </row>
    <row r="59" spans="11:14" x14ac:dyDescent="0.25">
      <c r="K59" s="86"/>
      <c r="L59" s="87"/>
      <c r="M59" s="88"/>
      <c r="N59" s="59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2023-12-29T03:32:51Z</dcterms:modified>
</cp:coreProperties>
</file>