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Santacruz (East)\Minakshi patekar\"/>
    </mc:Choice>
  </mc:AlternateContent>
  <xr:revisionPtr revIDLastSave="0" documentId="13_ncr:1_{2FA9E95A-C5E7-42C5-8837-A8B768F2EEC5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4" i="4" l="1"/>
  <c r="N17" i="24" l="1"/>
  <c r="N12" i="24"/>
  <c r="N13" i="24"/>
  <c r="N14" i="24"/>
  <c r="N15" i="24"/>
  <c r="N16" i="24"/>
  <c r="N19" i="24"/>
  <c r="N20" i="24"/>
  <c r="Q5" i="4"/>
  <c r="Q2" i="4"/>
  <c r="P2" i="4"/>
  <c r="Q3" i="4"/>
  <c r="G31" i="4" l="1"/>
  <c r="G28" i="4"/>
  <c r="C5" i="25"/>
  <c r="C4" i="25"/>
  <c r="C3" i="25"/>
  <c r="B3" i="4"/>
  <c r="C3" i="4" s="1"/>
  <c r="D3" i="4" s="1"/>
  <c r="P4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<sst xmlns="http://schemas.openxmlformats.org/spreadsheetml/2006/main" count="131" uniqueCount="89">
  <si>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</si>
  <si>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</si>
  <si>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</si>
  <si>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</si>
  <si>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</si>
  <si>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</si>
  <si>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</si>
  <si>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</si>
  <si>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</si>
  <si>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</si>
  <si>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</si>
  <si>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</si>
  <si>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</si>
  <si>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</si>
  <si>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</si>
  <si>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</si>
  <si>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</si>
  <si>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</si>
  <si>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</si>
  <si>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</si>
  <si>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</si>
  <si>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</si>
  <si>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</si>
  <si>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</si>
  <si>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</si>
  <si>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</si>
  <si>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</si>
  <si>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</si>
  <si>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</si>
  <si>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</si>
  <si>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</si>
  <si>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</si>
  <si>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</si>
  <si>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</si>
  <si>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</si>
  <si>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</si>
  <si>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</si>
  <si>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</si>
  <si>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</si>
  <si>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</si>
  <si>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</si>
  <si>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</si>
  <si>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</si>
  <si>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</si>
  <si>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</si>
  <si>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</si>
  <si>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</si>
  <si>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</si>
  <si>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</si>
  <si>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</si>
  <si>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</si>
  <si>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</si>
  <si>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</si>
  <si>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</si>
  <si>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</si>
  <si>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</si>
  <si>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</si>
  <si>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</si>
  <si>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</si>
  <si>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</si>
  <si>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</si>
  <si>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</si>
  <si>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</si>
  <si>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</si>
  <si>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</si>
  <si>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</si>
  <si>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</si>
  <si>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</si>
  <si>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</si>
  <si>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</si>
  <si>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</si>
  <si>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</si>
  <si>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</si>
  <si>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</si>
  <si>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</si>
  <si>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</si>
  <si>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</si>
  <si>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</si>
  <si>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</si>
  <si>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</si>
  <si>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</si>
  <si>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</si>
  <si>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</si>
  <si>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</si>
  <si>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</si>
  <si>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TERRACE</t>
  </si>
  <si>
    <t>TACA</t>
  </si>
  <si>
    <t>IGR-23.03.23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</si>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</sst>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412100</xdr:colOff>
      <xdr:row>37</xdr:row>
      <xdr:rowOff>181947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AAD10B-BCE4-4636-8E42-4D526584B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0500" cy="69637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373739</xdr:colOff>
      <xdr:row>46</xdr:row>
      <xdr:rowOff>144118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D6CD3E-BC55-44E8-A85B-6C50AF259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23339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288002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424FDF-C3EF-4DD2-A336-90FBD5BBF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37602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288002</xdr:colOff>
      <xdr:row>49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0039AB-A401-490A-947E-5511E5344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37602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259168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3359A3-8D23-4D19-AC09-A159ADB34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9968" cy="82212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116018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EE6309-F722-4551-8CA5-38FF43361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08018" cy="8411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317883.15899999999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347283.15899999999</v>
      </c>
      <c r="D9" s="63" t="s">
        <v>62</v>
      </c>
      <c r="E9" s="64">
        <f>C9/10.764</f>
        <v>32263.392697881827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2022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</v>
      </c>
      <c r="D13" s="70">
        <f>D12-C13</f>
        <v>99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C1" workbookViewId="0">
      <selection activeCell="N18" sqref="N18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>
        <v>9.09</v>
      </c>
      <c r="M5" s="46">
        <v>12.17</v>
      </c>
      <c r="N5" s="46">
        <f t="shared" ref="N5:N20" si="6">L5*M5</f>
        <v>110.6253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>
        <v>7.09</v>
      </c>
      <c r="M6" s="46">
        <v>7.63</v>
      </c>
      <c r="N6" s="46">
        <f t="shared" si="6"/>
        <v>54.096699999999998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>
        <v>9.14</v>
      </c>
      <c r="M7" s="46">
        <v>8.34</v>
      </c>
      <c r="N7" s="46">
        <f t="shared" si="6"/>
        <v>76.22760000000001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>
        <v>3.58</v>
      </c>
      <c r="M8" s="46">
        <v>4.12</v>
      </c>
      <c r="N8" s="46">
        <f t="shared" si="6"/>
        <v>14.749600000000001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>
        <v>8.4700000000000006</v>
      </c>
      <c r="M9" s="46">
        <v>10.28</v>
      </c>
      <c r="N9" s="46">
        <f t="shared" si="6"/>
        <v>87.071600000000004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>
        <v>7.64</v>
      </c>
      <c r="M10" s="46">
        <v>3.19</v>
      </c>
      <c r="N10" s="46">
        <f t="shared" si="6"/>
        <v>24.371599999999997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>
        <v>6.63</v>
      </c>
      <c r="M11" s="46">
        <v>3.75</v>
      </c>
      <c r="N11" s="46">
        <f t="shared" si="6"/>
        <v>24.862500000000001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>
        <v>6.29</v>
      </c>
      <c r="M12" s="46">
        <v>3.61</v>
      </c>
      <c r="N12" s="46">
        <f t="shared" si="6"/>
        <v>22.706900000000001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>
        <v>8.9600000000000009</v>
      </c>
      <c r="M13" s="46">
        <v>6.33</v>
      </c>
      <c r="N13" s="46">
        <f t="shared" si="6"/>
        <v>56.716800000000006</v>
      </c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>
        <v>7.09</v>
      </c>
      <c r="M14" s="46">
        <v>3.41</v>
      </c>
      <c r="N14" s="46">
        <f t="shared" si="6"/>
        <v>24.1769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>
        <v>9.1300000000000008</v>
      </c>
      <c r="M15" s="46">
        <v>2.71</v>
      </c>
      <c r="N15" s="46">
        <f t="shared" si="6"/>
        <v>24.7423</v>
      </c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>
        <v>10.32</v>
      </c>
      <c r="M16" s="46">
        <v>3.44</v>
      </c>
      <c r="N16" s="46">
        <f t="shared" si="6"/>
        <v>35.500799999999998</v>
      </c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6">
        <f>SUM(N5:N16)</f>
        <v>555.84860000000003</v>
      </c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6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6">
        <f t="shared" si="6"/>
        <v>0</v>
      </c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6">
        <f t="shared" si="6"/>
        <v>0</v>
      </c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6400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3900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2022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3900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6400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4" t="str">
        <f>E3</f>
        <v>ACA</v>
      </c>
      <c r="B18" s="7"/>
      <c r="C18" s="31">
        <v>598</v>
      </c>
      <c r="D18" s="26"/>
      <c r="F18" s="19"/>
    </row>
    <row r="19" spans="1:6" x14ac:dyDescent="0.25">
      <c r="A19" s="16" t="s">
        <v>73</v>
      </c>
      <c r="B19" s="6"/>
      <c r="C19" s="32">
        <f>C18*C16</f>
        <v>3827200</v>
      </c>
      <c r="D19" s="33"/>
      <c r="E19" s="70"/>
      <c r="F19" s="34"/>
    </row>
    <row r="20" spans="1:6" x14ac:dyDescent="0.25">
      <c r="A20" s="16" t="s">
        <v>24</v>
      </c>
      <c r="C20" s="35">
        <f>C19*90%</f>
        <v>3444480</v>
      </c>
      <c r="D20" s="32"/>
      <c r="F20" s="19"/>
    </row>
    <row r="21" spans="1:6" x14ac:dyDescent="0.25">
      <c r="A21" s="16" t="s">
        <v>25</v>
      </c>
      <c r="C21" s="35">
        <f>C19*80%</f>
        <v>3061760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1495000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7973.333333333333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7" sqref="F7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359.89434</v>
      </c>
      <c r="C2" s="4">
        <f t="shared" ref="C2:C16" si="1">B2*1.2</f>
        <v>431.87320799999998</v>
      </c>
      <c r="D2" s="4">
        <f t="shared" ref="D2:D16" si="2">C2*1.2</f>
        <v>518.2478496</v>
      </c>
      <c r="E2" s="5">
        <f t="shared" ref="E2:E16" si="3">R2</f>
        <v>2495000</v>
      </c>
      <c r="F2" s="76">
        <f t="shared" ref="F2:F15" si="4">ROUND((E2/B2),0)</f>
        <v>6933</v>
      </c>
      <c r="G2" s="76">
        <f t="shared" ref="G2:G15" si="5">ROUND((E2/C2),0)</f>
        <v>5777</v>
      </c>
      <c r="H2" s="76">
        <f t="shared" ref="H2:H15" si="6">ROUND((E2/D2),0)</f>
        <v>4814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f t="shared" ref="P2" si="9">O2/1.2</f>
        <v>0</v>
      </c>
      <c r="Q2" s="7">
        <f>33.435*10.764</f>
        <v>359.89434</v>
      </c>
      <c r="R2" s="77">
        <v>2495000</v>
      </c>
      <c r="S2" s="77" t="s">
        <v>87</v>
      </c>
    </row>
    <row r="3" spans="1:19" x14ac:dyDescent="0.25">
      <c r="A3" s="4">
        <v>2</v>
      </c>
      <c r="B3" s="4">
        <f t="shared" si="0"/>
        <v>708.33333333333337</v>
      </c>
      <c r="C3" s="4">
        <f t="shared" si="1"/>
        <v>850</v>
      </c>
      <c r="D3" s="4">
        <f t="shared" si="2"/>
        <v>1020</v>
      </c>
      <c r="E3" s="5">
        <f t="shared" si="3"/>
        <v>4600000</v>
      </c>
      <c r="F3" s="76">
        <f t="shared" si="4"/>
        <v>6494</v>
      </c>
      <c r="G3" s="76">
        <f t="shared" si="5"/>
        <v>5412</v>
      </c>
      <c r="H3" s="76">
        <f t="shared" si="6"/>
        <v>4510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v>850</v>
      </c>
      <c r="Q3" s="7">
        <f t="shared" ref="Q3" si="10">P3/1.2</f>
        <v>708.33333333333337</v>
      </c>
      <c r="R3" s="77">
        <v>4600000</v>
      </c>
      <c r="S3" s="2"/>
    </row>
    <row r="4" spans="1:19" x14ac:dyDescent="0.25">
      <c r="A4" s="4">
        <v>3</v>
      </c>
      <c r="B4" s="4">
        <f t="shared" si="0"/>
        <v>650</v>
      </c>
      <c r="C4" s="4">
        <f t="shared" si="1"/>
        <v>780</v>
      </c>
      <c r="D4" s="4">
        <f t="shared" si="2"/>
        <v>936</v>
      </c>
      <c r="E4" s="5">
        <f t="shared" si="3"/>
        <v>4200000</v>
      </c>
      <c r="F4" s="76">
        <f t="shared" si="4"/>
        <v>6462</v>
      </c>
      <c r="G4" s="76">
        <f t="shared" si="5"/>
        <v>5385</v>
      </c>
      <c r="H4" s="76">
        <f t="shared" si="6"/>
        <v>4487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ref="P4:P10" si="11">O4/1.2</f>
        <v>0</v>
      </c>
      <c r="Q4" s="7">
        <v>650</v>
      </c>
      <c r="R4" s="77">
        <v>4200000</v>
      </c>
      <c r="S4" s="2"/>
    </row>
    <row r="5" spans="1:19" x14ac:dyDescent="0.25">
      <c r="A5" s="4">
        <v>4</v>
      </c>
      <c r="B5" s="4">
        <f t="shared" si="0"/>
        <v>758.33333333333337</v>
      </c>
      <c r="C5" s="4">
        <f t="shared" si="1"/>
        <v>910</v>
      </c>
      <c r="D5" s="4">
        <f t="shared" si="2"/>
        <v>1092</v>
      </c>
      <c r="E5" s="5">
        <f t="shared" si="3"/>
        <v>4200000</v>
      </c>
      <c r="F5" s="4">
        <f t="shared" si="4"/>
        <v>5538</v>
      </c>
      <c r="G5" s="4">
        <f t="shared" si="5"/>
        <v>4615</v>
      </c>
      <c r="H5" s="4">
        <f t="shared" si="6"/>
        <v>3846</v>
      </c>
      <c r="I5" s="4">
        <f t="shared" si="7"/>
        <v>0</v>
      </c>
      <c r="J5" s="4">
        <f t="shared" si="8"/>
        <v>0</v>
      </c>
      <c r="O5">
        <v>0</v>
      </c>
      <c r="P5">
        <v>910</v>
      </c>
      <c r="Q5">
        <f t="shared" ref="Q5:Q10" si="12">P5/1.2</f>
        <v>758.33333333333337</v>
      </c>
      <c r="R5" s="2">
        <v>4200000</v>
      </c>
      <c r="S5" s="2"/>
    </row>
    <row r="6" spans="1:19" x14ac:dyDescent="0.25">
      <c r="A6" s="4">
        <v>5</v>
      </c>
      <c r="B6" s="4">
        <f t="shared" si="0"/>
        <v>422</v>
      </c>
      <c r="C6" s="4">
        <f t="shared" si="1"/>
        <v>506.4</v>
      </c>
      <c r="D6" s="4">
        <f t="shared" si="2"/>
        <v>607.67999999999995</v>
      </c>
      <c r="E6" s="5">
        <f t="shared" si="3"/>
        <v>3597000</v>
      </c>
      <c r="F6" s="76">
        <f t="shared" si="4"/>
        <v>8524</v>
      </c>
      <c r="G6" s="76">
        <f t="shared" si="5"/>
        <v>7103</v>
      </c>
      <c r="H6" s="76">
        <f t="shared" si="6"/>
        <v>5919</v>
      </c>
      <c r="I6" s="76">
        <f t="shared" si="7"/>
        <v>0</v>
      </c>
      <c r="J6" s="76">
        <f t="shared" si="8"/>
        <v>0</v>
      </c>
      <c r="K6" s="7"/>
      <c r="L6" s="7"/>
      <c r="M6" s="7"/>
      <c r="N6" s="7"/>
      <c r="O6" s="7">
        <v>0</v>
      </c>
      <c r="P6" s="7">
        <f t="shared" si="11"/>
        <v>0</v>
      </c>
      <c r="Q6" s="7">
        <v>422</v>
      </c>
      <c r="R6" s="77">
        <v>3597000</v>
      </c>
      <c r="S6" s="2"/>
    </row>
    <row r="7" spans="1:19" x14ac:dyDescent="0.25">
      <c r="A7" s="4">
        <v>6</v>
      </c>
      <c r="B7" s="4">
        <f t="shared" si="0"/>
        <v>580</v>
      </c>
      <c r="C7" s="4">
        <f t="shared" si="1"/>
        <v>696</v>
      </c>
      <c r="D7" s="4">
        <f t="shared" si="2"/>
        <v>835.19999999999993</v>
      </c>
      <c r="E7" s="5">
        <f t="shared" si="3"/>
        <v>3400000</v>
      </c>
      <c r="F7" s="76">
        <f t="shared" si="4"/>
        <v>5862</v>
      </c>
      <c r="G7" s="76">
        <f t="shared" si="5"/>
        <v>4885</v>
      </c>
      <c r="H7" s="76">
        <f t="shared" si="6"/>
        <v>4071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f t="shared" si="11"/>
        <v>0</v>
      </c>
      <c r="Q7" s="7">
        <v>580</v>
      </c>
      <c r="R7" s="77">
        <v>3400000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12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12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3">O11/1.2</f>
        <v>0</v>
      </c>
      <c r="Q11">
        <f t="shared" ref="Q11:Q15" si="14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4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4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57" t="s">
        <v>88</v>
      </c>
      <c r="G24" s="57">
        <v>556</v>
      </c>
      <c r="H24" s="10">
        <v>6933</v>
      </c>
      <c r="I24" s="10">
        <f>G24*H24</f>
        <v>3854748</v>
      </c>
    </row>
    <row r="25" spans="1:19" s="10" customFormat="1" x14ac:dyDescent="0.25">
      <c r="F25" s="57" t="s">
        <v>83</v>
      </c>
      <c r="G25" s="57">
        <v>429</v>
      </c>
    </row>
    <row r="26" spans="1:19" s="10" customFormat="1" x14ac:dyDescent="0.25">
      <c r="F26" s="57" t="s">
        <v>84</v>
      </c>
      <c r="G26" s="57">
        <v>107</v>
      </c>
    </row>
    <row r="27" spans="1:19" s="10" customFormat="1" x14ac:dyDescent="0.25">
      <c r="F27" s="57" t="s">
        <v>85</v>
      </c>
      <c r="G27" s="57">
        <v>62</v>
      </c>
    </row>
    <row r="28" spans="1:19" s="10" customFormat="1" x14ac:dyDescent="0.25">
      <c r="C28" s="72" t="s">
        <v>74</v>
      </c>
      <c r="D28" s="72"/>
      <c r="F28" s="57" t="s">
        <v>86</v>
      </c>
      <c r="G28" s="57">
        <f>SUM(G25:G27)</f>
        <v>598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658</v>
      </c>
      <c r="H29" s="10">
        <f>G29/G28</f>
        <v>1.1003344481605351</v>
      </c>
    </row>
    <row r="30" spans="1:19" s="10" customFormat="1" x14ac:dyDescent="0.25">
      <c r="F30" s="57" t="s">
        <v>72</v>
      </c>
      <c r="G30" s="57">
        <v>7000</v>
      </c>
    </row>
    <row r="31" spans="1:19" s="10" customFormat="1" x14ac:dyDescent="0.25">
      <c r="C31" s="73"/>
      <c r="D31" s="73"/>
      <c r="F31" s="73" t="s">
        <v>73</v>
      </c>
      <c r="G31" s="73">
        <f>G28*G30</f>
        <v>4186000</v>
      </c>
      <c r="H31" s="10" t="e">
        <f>G31/D29</f>
        <v>#DIV/0!</v>
      </c>
    </row>
    <row r="32" spans="1:19" s="10" customFormat="1" x14ac:dyDescent="0.25">
      <c r="C32" s="73"/>
      <c r="D32" s="73"/>
      <c r="F32" s="73" t="s">
        <v>24</v>
      </c>
      <c r="G32" s="73">
        <f>G31*90%</f>
        <v>3767400</v>
      </c>
    </row>
    <row r="33" spans="3:7" s="10" customFormat="1" x14ac:dyDescent="0.25">
      <c r="C33" s="73"/>
      <c r="D33" s="73"/>
      <c r="F33" s="73" t="s">
        <v>25</v>
      </c>
      <c r="G33" s="73">
        <f>G31*80%</f>
        <v>3348800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2023-12-30T06:02:05Z</dcterms:modified>
</cp:coreProperties>
</file>