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Chetan\Desktop\Mayuri  Bagale\"/>
    </mc:Choice>
  </mc:AlternateContent>
  <bookViews>
    <workbookView xWindow="0" yWindow="0" windowWidth="15360" windowHeight="7755" tabRatio="932" activeTab="2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3" sheetId="31" r:id="rId7"/>
    <sheet name="Sheet4" sheetId="37" r:id="rId8"/>
    <sheet name="MB" sheetId="39" r:id="rId9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0" i="23" l="1"/>
  <c r="D29" i="23"/>
  <c r="D28" i="23"/>
  <c r="D30" i="23" s="1"/>
  <c r="G16" i="39"/>
  <c r="G15" i="39"/>
  <c r="G14" i="39"/>
  <c r="H8" i="39"/>
  <c r="H9" i="39"/>
  <c r="H10" i="39"/>
  <c r="H11" i="39"/>
  <c r="H7" i="39"/>
  <c r="H12" i="39" s="1"/>
  <c r="C18" i="25" l="1"/>
  <c r="C17" i="25" l="1"/>
  <c r="C14" i="25"/>
  <c r="P12" i="4"/>
  <c r="Q12" i="4" s="1"/>
  <c r="P11" i="4"/>
  <c r="Q11" i="4" s="1"/>
  <c r="P10" i="4"/>
  <c r="Q10" i="4" s="1"/>
  <c r="P9" i="4"/>
  <c r="Q9" i="4" s="1"/>
  <c r="P8" i="4"/>
  <c r="Q8" i="4" s="1"/>
  <c r="P7" i="4"/>
  <c r="Q7" i="4" s="1"/>
  <c r="P6" i="4"/>
  <c r="Q6" i="4" s="1"/>
  <c r="Q5" i="4"/>
  <c r="Q4" i="4"/>
  <c r="Q3" i="4"/>
  <c r="Q2" i="4"/>
  <c r="N8" i="24"/>
  <c r="N7" i="24"/>
  <c r="N6" i="24"/>
  <c r="N5" i="24"/>
  <c r="I23" i="4" l="1"/>
  <c r="O29" i="24"/>
  <c r="C15" i="25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D2" i="25"/>
  <c r="E2" i="25" s="1"/>
  <c r="D9" i="25" l="1"/>
  <c r="C10" i="25" s="1"/>
  <c r="E10" i="25" s="1"/>
  <c r="E5" i="25"/>
  <c r="P19" i="4" l="1"/>
  <c r="Q19" i="4" s="1"/>
  <c r="D23" i="23"/>
  <c r="C5" i="23"/>
  <c r="B2" i="4" l="1"/>
  <c r="C2" i="4" s="1"/>
  <c r="D2" i="4" s="1"/>
  <c r="B3" i="4"/>
  <c r="C3" i="4" s="1"/>
  <c r="D3" i="4" s="1"/>
  <c r="B4" i="4"/>
  <c r="C4" i="4" s="1"/>
  <c r="D4" i="4" s="1"/>
  <c r="B5" i="4"/>
  <c r="C5" i="4" s="1"/>
  <c r="D5" i="4" s="1"/>
  <c r="B6" i="4"/>
  <c r="C6" i="4" s="1"/>
  <c r="D6" i="4" s="1"/>
  <c r="B7" i="4"/>
  <c r="C7" i="4" s="1"/>
  <c r="D7" i="4" s="1"/>
  <c r="B8" i="4"/>
  <c r="C8" i="4" s="1"/>
  <c r="D8" i="4" s="1"/>
  <c r="B9" i="4"/>
  <c r="C9" i="4" s="1"/>
  <c r="D9" i="4" s="1"/>
  <c r="B10" i="4"/>
  <c r="C10" i="4" s="1"/>
  <c r="D10" i="4" s="1"/>
  <c r="B11" i="4"/>
  <c r="C11" i="4" s="1"/>
  <c r="D11" i="4" s="1"/>
  <c r="B12" i="4"/>
  <c r="C12" i="4" s="1"/>
  <c r="D12" i="4" s="1"/>
  <c r="P13" i="4"/>
  <c r="Q13" i="4" s="1"/>
  <c r="B13" i="4" s="1"/>
  <c r="C13" i="4" s="1"/>
  <c r="D13" i="4" s="1"/>
  <c r="N13" i="24"/>
  <c r="F2" i="24"/>
  <c r="H2" i="24" s="1"/>
  <c r="E2" i="24"/>
  <c r="G2" i="24" s="1"/>
  <c r="J5" i="4"/>
  <c r="J6" i="4"/>
  <c r="J8" i="4"/>
  <c r="J2" i="4"/>
  <c r="I2" i="4"/>
  <c r="G31" i="4"/>
  <c r="N18" i="24"/>
  <c r="N17" i="24"/>
  <c r="N16" i="24"/>
  <c r="N12" i="24"/>
  <c r="P15" i="4"/>
  <c r="Q15" i="4" s="1"/>
  <c r="B15" i="4" s="1"/>
  <c r="C15" i="4" s="1"/>
  <c r="D15" i="4" s="1"/>
  <c r="J15" i="4"/>
  <c r="I15" i="4"/>
  <c r="E15" i="4"/>
  <c r="A15" i="4"/>
  <c r="P14" i="4"/>
  <c r="Q14" i="4" s="1"/>
  <c r="B14" i="4" s="1"/>
  <c r="C14" i="4" s="1"/>
  <c r="D14" i="4" s="1"/>
  <c r="J14" i="4"/>
  <c r="I14" i="4"/>
  <c r="E14" i="4"/>
  <c r="A14" i="4"/>
  <c r="J13" i="4"/>
  <c r="I13" i="4"/>
  <c r="E13" i="4"/>
  <c r="A13" i="4"/>
  <c r="J12" i="4"/>
  <c r="I12" i="4"/>
  <c r="E12" i="4"/>
  <c r="A12" i="4"/>
  <c r="J11" i="4"/>
  <c r="I11" i="4"/>
  <c r="E11" i="4"/>
  <c r="A11" i="4"/>
  <c r="J10" i="4"/>
  <c r="I10" i="4"/>
  <c r="E10" i="4"/>
  <c r="A10" i="4"/>
  <c r="J9" i="4"/>
  <c r="I9" i="4"/>
  <c r="E9" i="4"/>
  <c r="A9" i="4"/>
  <c r="I8" i="4"/>
  <c r="E8" i="4"/>
  <c r="A8" i="4"/>
  <c r="J7" i="4"/>
  <c r="I7" i="4"/>
  <c r="E7" i="4"/>
  <c r="A7" i="4"/>
  <c r="I6" i="4"/>
  <c r="E6" i="4"/>
  <c r="A6" i="4"/>
  <c r="I5" i="4"/>
  <c r="E5" i="4"/>
  <c r="A5" i="4"/>
  <c r="J4" i="4"/>
  <c r="I4" i="4"/>
  <c r="E4" i="4"/>
  <c r="A4" i="4"/>
  <c r="J3" i="4"/>
  <c r="I3" i="4"/>
  <c r="E3" i="4"/>
  <c r="A3" i="4"/>
  <c r="E2" i="4"/>
  <c r="A2" i="4"/>
  <c r="H32" i="4" l="1"/>
  <c r="I31" i="4"/>
  <c r="I2" i="24"/>
  <c r="G34" i="4"/>
  <c r="H4" i="4"/>
  <c r="H11" i="4"/>
  <c r="H15" i="4"/>
  <c r="H2" i="4"/>
  <c r="H6" i="4"/>
  <c r="H9" i="4"/>
  <c r="H13" i="4"/>
  <c r="H5" i="4"/>
  <c r="H8" i="4"/>
  <c r="H12" i="4"/>
  <c r="H3" i="4"/>
  <c r="H7" i="4"/>
  <c r="H10" i="4"/>
  <c r="H14" i="4"/>
  <c r="F2" i="4"/>
  <c r="F3" i="4"/>
  <c r="F4" i="4"/>
  <c r="F5" i="4"/>
  <c r="F6" i="4"/>
  <c r="F7" i="4"/>
  <c r="F8" i="4"/>
  <c r="F9" i="4"/>
  <c r="F10" i="4"/>
  <c r="F11" i="4"/>
  <c r="F12" i="4"/>
  <c r="F13" i="4"/>
  <c r="F14" i="4"/>
  <c r="F15" i="4"/>
  <c r="G2" i="4"/>
  <c r="G3" i="4"/>
  <c r="G5" i="4"/>
  <c r="G6" i="4"/>
  <c r="G7" i="4"/>
  <c r="G8" i="4"/>
  <c r="G9" i="4"/>
  <c r="G10" i="4"/>
  <c r="G11" i="4"/>
  <c r="G12" i="4"/>
  <c r="G13" i="4"/>
  <c r="G14" i="4"/>
  <c r="G15" i="4"/>
  <c r="G4" i="4"/>
  <c r="G36" i="4" l="1"/>
  <c r="H34" i="4"/>
  <c r="G3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I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F14" i="24"/>
  <c r="H14" i="24" s="1"/>
  <c r="E14" i="24"/>
  <c r="G14" i="24" s="1"/>
  <c r="F13" i="24"/>
  <c r="H13" i="24" s="1"/>
  <c r="E13" i="24"/>
  <c r="G13" i="24" s="1"/>
  <c r="F12" i="24"/>
  <c r="H12" i="24" s="1"/>
  <c r="E12" i="24"/>
  <c r="G12" i="24" s="1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F8" i="24"/>
  <c r="H8" i="24" s="1"/>
  <c r="E8" i="24"/>
  <c r="G8" i="24" s="1"/>
  <c r="N15" i="24"/>
  <c r="N19" i="24" s="1"/>
  <c r="F7" i="24"/>
  <c r="H7" i="24" s="1"/>
  <c r="E7" i="24"/>
  <c r="G7" i="24" s="1"/>
  <c r="F6" i="24"/>
  <c r="H6" i="24" s="1"/>
  <c r="E6" i="24"/>
  <c r="G6" i="24" s="1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I29" i="24" l="1"/>
  <c r="I30" i="24"/>
  <c r="I19" i="24"/>
  <c r="I10" i="24"/>
  <c r="I17" i="24"/>
  <c r="I12" i="24"/>
  <c r="I13" i="24"/>
  <c r="I15" i="24"/>
  <c r="I5" i="24"/>
  <c r="I4" i="24"/>
  <c r="J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6" i="23"/>
  <c r="C14" i="23"/>
  <c r="C10" i="23" l="1"/>
  <c r="C11" i="23" s="1"/>
  <c r="C12" i="23" s="1"/>
  <c r="C13" i="23" s="1"/>
  <c r="C16" i="23" s="1"/>
  <c r="C19" i="23" s="1"/>
  <c r="C25" i="23" l="1"/>
  <c r="C20" i="23"/>
  <c r="C21" i="23"/>
  <c r="J19" i="4" l="1"/>
  <c r="I19" i="4"/>
  <c r="E19" i="4"/>
  <c r="A19" i="4"/>
  <c r="P18" i="4"/>
  <c r="Q18" i="4" s="1"/>
  <c r="J18" i="4"/>
  <c r="I18" i="4"/>
  <c r="E18" i="4"/>
  <c r="A18" i="4"/>
  <c r="P17" i="4"/>
  <c r="Q17" i="4" s="1"/>
  <c r="J17" i="4"/>
  <c r="I17" i="4"/>
  <c r="E17" i="4"/>
  <c r="A17" i="4"/>
  <c r="P16" i="4"/>
  <c r="Q16" i="4" s="1"/>
  <c r="J16" i="4"/>
  <c r="I16" i="4"/>
  <c r="E16" i="4"/>
  <c r="A16" i="4"/>
  <c r="B16" i="4" l="1"/>
  <c r="B18" i="4"/>
  <c r="B17" i="4"/>
  <c r="B19" i="4"/>
  <c r="C19" i="4" l="1"/>
  <c r="G19" i="4" s="1"/>
  <c r="F19" i="4"/>
  <c r="C18" i="4"/>
  <c r="G18" i="4" s="1"/>
  <c r="F18" i="4"/>
  <c r="C17" i="4"/>
  <c r="G17" i="4" s="1"/>
  <c r="F17" i="4"/>
  <c r="C16" i="4"/>
  <c r="G16" i="4" s="1"/>
  <c r="F16" i="4"/>
  <c r="D19" i="4"/>
  <c r="H19" i="4" s="1"/>
  <c r="D18" i="4"/>
  <c r="H18" i="4" s="1"/>
  <c r="D16" i="4"/>
  <c r="H16" i="4" s="1"/>
  <c r="D17" i="4" l="1"/>
  <c r="H17" i="4" s="1"/>
</calcChain>
</file>

<file path=xl/sharedStrings.xml><?xml version="1.0" encoding="utf-8"?>
<sst xmlns="http://schemas.openxmlformats.org/spreadsheetml/2006/main" count="129" uniqueCount="98">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</sst>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_(* #,##0.00_);_(* \(#,##0.00\);_(* &quot;-&quot;??_);_(@_)"/>
    <numFmt numFmtId="165" formatCode="_ * #,##0.00_ ;_ * \-#,##0.00_ ;_ * &quot;-&quot;??_ ;_ @_ "/>
    <numFmt numFmtId="166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</cellStyleXfs>
  <cellXfs count="123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5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5" fontId="6" fillId="0" borderId="0" xfId="1" applyFont="1" applyBorder="1"/>
    <xf numFmtId="165" fontId="7" fillId="0" borderId="0" xfId="1" applyFont="1" applyBorder="1"/>
    <xf numFmtId="165" fontId="7" fillId="2" borderId="0" xfId="1" applyFont="1" applyFill="1" applyBorder="1"/>
    <xf numFmtId="0" fontId="0" fillId="0" borderId="4" xfId="0" applyBorder="1" applyAlignment="1">
      <alignment wrapText="1"/>
    </xf>
    <xf numFmtId="165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5" fontId="6" fillId="2" borderId="0" xfId="1" applyFont="1" applyFill="1" applyBorder="1"/>
    <xf numFmtId="165" fontId="7" fillId="0" borderId="0" xfId="0" applyNumberFormat="1" applyFont="1"/>
    <xf numFmtId="165" fontId="5" fillId="0" borderId="0" xfId="0" applyNumberFormat="1" applyFont="1"/>
    <xf numFmtId="0" fontId="0" fillId="0" borderId="6" xfId="0" applyBorder="1"/>
    <xf numFmtId="0" fontId="0" fillId="0" borderId="7" xfId="0" applyBorder="1"/>
    <xf numFmtId="165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5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9" fontId="0" fillId="0" borderId="8" xfId="0" applyNumberFormat="1" applyBorder="1"/>
    <xf numFmtId="165" fontId="0" fillId="2" borderId="8" xfId="1" applyFont="1" applyFill="1" applyBorder="1"/>
    <xf numFmtId="0" fontId="0" fillId="2" borderId="8" xfId="0" applyFill="1" applyBorder="1"/>
    <xf numFmtId="165" fontId="0" fillId="2" borderId="8" xfId="0" applyNumberFormat="1" applyFill="1" applyBorder="1"/>
    <xf numFmtId="0" fontId="0" fillId="0" borderId="8" xfId="0" applyBorder="1" applyAlignment="1">
      <alignment wrapText="1"/>
    </xf>
    <xf numFmtId="165" fontId="0" fillId="0" borderId="0" xfId="1" applyFont="1" applyBorder="1"/>
    <xf numFmtId="165" fontId="0" fillId="0" borderId="0" xfId="0" applyNumberFormat="1"/>
    <xf numFmtId="0" fontId="2" fillId="0" borderId="8" xfId="1" applyNumberFormat="1" applyFont="1" applyBorder="1"/>
    <xf numFmtId="165" fontId="2" fillId="0" borderId="0" xfId="1" applyFont="1" applyAlignment="1"/>
    <xf numFmtId="165" fontId="2" fillId="0" borderId="8" xfId="1" applyFont="1" applyBorder="1"/>
    <xf numFmtId="165" fontId="4" fillId="0" borderId="8" xfId="1" applyFont="1" applyBorder="1"/>
    <xf numFmtId="14" fontId="0" fillId="0" borderId="0" xfId="0" applyNumberFormat="1"/>
    <xf numFmtId="0" fontId="12" fillId="0" borderId="0" xfId="0" applyFont="1"/>
    <xf numFmtId="166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5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6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9" fillId="0" borderId="0" xfId="0" applyFont="1" applyBorder="1"/>
    <xf numFmtId="0" fontId="1" fillId="0" borderId="0" xfId="0" applyFont="1" applyFill="1"/>
    <xf numFmtId="0" fontId="0" fillId="0" borderId="0" xfId="0" applyFill="1"/>
    <xf numFmtId="1" fontId="0" fillId="0" borderId="0" xfId="0" applyNumberFormat="1"/>
    <xf numFmtId="1" fontId="2" fillId="0" borderId="0" xfId="0" applyNumberFormat="1" applyFont="1"/>
    <xf numFmtId="43" fontId="0" fillId="0" borderId="0" xfId="0" applyNumberFormat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10</xdr:col>
      <xdr:colOff>85725</xdr:colOff>
      <xdr:row>21</xdr:row>
      <xdr:rowOff>113792</xdr:rowOff>
    </xdr:to>
    <xdr:pic>
      <xdr:nvPicPr>
        <xdr:cNvPr id="409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6181725" cy="4114292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10</xdr:col>
      <xdr:colOff>285750</xdr:colOff>
      <xdr:row>20</xdr:row>
      <xdr:rowOff>165343</xdr:rowOff>
    </xdr:to>
    <xdr:pic>
      <xdr:nvPicPr>
        <xdr:cNvPr id="5121" name="Picture 1" descr="WhatsApp Image 2023-03-09 at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6381750" cy="3975343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10</xdr:col>
      <xdr:colOff>257174</xdr:colOff>
      <xdr:row>21</xdr:row>
      <xdr:rowOff>137422</xdr:rowOff>
    </xdr:to>
    <xdr:pic>
      <xdr:nvPicPr>
        <xdr:cNvPr id="6145" name="Picture 1" descr="WhatsApp Image 2023-03-09 at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6353174" cy="4137922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12</xdr:col>
      <xdr:colOff>127747</xdr:colOff>
      <xdr:row>25</xdr:row>
      <xdr:rowOff>59459</xdr:rowOff>
    </xdr:to>
    <xdr:pic>
      <xdr:nvPicPr>
        <xdr:cNvPr id="7170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7389159" cy="4821959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5"/>
  <sheetViews>
    <sheetView workbookViewId="0">
      <selection activeCell="E15" sqref="E15"/>
    </sheetView>
  </sheetViews>
  <sheetFormatPr defaultRowHeight="15"/>
  <cols>
    <col min="1" max="1" width="10.5703125" customWidth="1"/>
    <col min="2" max="2" width="42.42578125" bestFit="1" customWidth="1"/>
    <col min="3" max="3" width="15.7109375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31535</v>
      </c>
      <c r="F2" s="71"/>
      <c r="G2" s="120" t="s">
        <v>76</v>
      </c>
      <c r="H2" s="121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29500</v>
      </c>
      <c r="D3" s="40"/>
      <c r="E3" s="40"/>
      <c r="F3" s="40"/>
      <c r="G3" s="77" t="s">
        <v>77</v>
      </c>
      <c r="H3" s="78" t="s">
        <v>78</v>
      </c>
      <c r="I3" s="79"/>
      <c r="J3" s="71"/>
      <c r="K3" s="80" t="s">
        <v>79</v>
      </c>
      <c r="L3" s="81"/>
      <c r="M3" s="71"/>
      <c r="N3" s="82" t="s">
        <v>80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77</v>
      </c>
      <c r="O4" s="90" t="s">
        <v>78</v>
      </c>
      <c r="P4" s="91"/>
      <c r="Q4" s="71"/>
      <c r="R4" s="71"/>
      <c r="S4" s="71"/>
    </row>
    <row r="5" spans="1:19" ht="15.75" thickBot="1">
      <c r="A5" s="71"/>
      <c r="B5" s="40" t="s">
        <v>81</v>
      </c>
      <c r="C5" s="55">
        <f>C3+C4</f>
        <v>29500</v>
      </c>
      <c r="D5" s="56" t="s">
        <v>61</v>
      </c>
      <c r="E5" s="57">
        <f>ROUND(C5/10.764,0)</f>
        <v>2741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82</v>
      </c>
      <c r="C6" s="51">
        <v>6800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83</v>
      </c>
      <c r="C7" s="55">
        <f>C5-C6</f>
        <v>22700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84</v>
      </c>
      <c r="C8" s="97">
        <v>0</v>
      </c>
      <c r="D8" s="98">
        <f>1-C8</f>
        <v>1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85</v>
      </c>
      <c r="C9" s="71"/>
      <c r="D9" s="55">
        <f>ROUND(C7*D8,0)</f>
        <v>22700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86</v>
      </c>
      <c r="C10" s="55">
        <f>C6+D9</f>
        <v>29500</v>
      </c>
      <c r="D10" s="56" t="s">
        <v>61</v>
      </c>
      <c r="E10" s="57">
        <f>ROUND(C10/10.764,0)</f>
        <v>2741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2023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2023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0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87</v>
      </c>
      <c r="C15" s="46">
        <f>60-C14</f>
        <v>60</v>
      </c>
      <c r="D15" s="71"/>
      <c r="E15" s="71"/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>
        <v>523</v>
      </c>
      <c r="D16" s="71"/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/>
      <c r="C17" s="119">
        <f>C16*E10</f>
        <v>1433543</v>
      </c>
      <c r="D17" s="71"/>
      <c r="E17" s="71"/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>
        <f>C16*2000</f>
        <v>1046000</v>
      </c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22"/>
      <c r="L1" s="122"/>
      <c r="M1" s="122"/>
      <c r="N1" s="122"/>
      <c r="O1" s="122"/>
      <c r="P1" s="122"/>
      <c r="Q1" s="122"/>
      <c r="R1" s="122"/>
    </row>
    <row r="2" spans="1:23" ht="16.5">
      <c r="A2" s="37">
        <v>10</v>
      </c>
      <c r="B2" s="37">
        <v>4.5</v>
      </c>
      <c r="C2" s="37">
        <v>9</v>
      </c>
      <c r="D2" s="37">
        <v>0</v>
      </c>
      <c r="E2" s="38">
        <f t="shared" ref="E2" si="0">B2/12</f>
        <v>0.375</v>
      </c>
      <c r="F2" s="38">
        <f t="shared" ref="F2" si="1">D2/12</f>
        <v>0</v>
      </c>
      <c r="G2" s="38">
        <f t="shared" ref="G2" si="2">A2+E2</f>
        <v>10.375</v>
      </c>
      <c r="H2" s="38">
        <f t="shared" ref="H2" si="3">C2+F2</f>
        <v>9</v>
      </c>
      <c r="I2" s="39">
        <f t="shared" ref="I2" si="4">G2*H2</f>
        <v>93.375</v>
      </c>
      <c r="J2" s="39">
        <f>I2</f>
        <v>93.375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15</v>
      </c>
      <c r="B3" s="37">
        <v>0</v>
      </c>
      <c r="C3" s="37">
        <v>9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15</v>
      </c>
      <c r="H3" s="38">
        <f t="shared" ref="H3:H30" si="8">C3+F3</f>
        <v>9</v>
      </c>
      <c r="I3" s="39">
        <f t="shared" ref="I3:I22" si="9">G3*H3</f>
        <v>135</v>
      </c>
      <c r="J3" s="39">
        <f>J2+I3</f>
        <v>228.375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8</v>
      </c>
      <c r="B4" s="37">
        <v>0</v>
      </c>
      <c r="C4" s="37">
        <v>7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8</v>
      </c>
      <c r="H4" s="38">
        <f t="shared" si="8"/>
        <v>7</v>
      </c>
      <c r="I4" s="39">
        <f t="shared" si="9"/>
        <v>56</v>
      </c>
      <c r="J4" s="39">
        <f t="shared" ref="J4:J30" si="10">J3+I4</f>
        <v>284.375</v>
      </c>
      <c r="K4" s="40" t="s">
        <v>88</v>
      </c>
      <c r="L4" s="40"/>
      <c r="M4" s="40"/>
      <c r="N4" s="40" t="s">
        <v>89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3</v>
      </c>
      <c r="B5" s="37">
        <v>0</v>
      </c>
      <c r="C5" s="37">
        <v>11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3</v>
      </c>
      <c r="H5" s="38">
        <f t="shared" si="8"/>
        <v>11</v>
      </c>
      <c r="I5" s="39">
        <f t="shared" si="9"/>
        <v>33</v>
      </c>
      <c r="J5" s="39">
        <f t="shared" si="10"/>
        <v>317.375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3</v>
      </c>
      <c r="B6" s="37">
        <v>6</v>
      </c>
      <c r="C6" s="37">
        <v>7</v>
      </c>
      <c r="D6" s="37">
        <v>0</v>
      </c>
      <c r="E6" s="38">
        <f t="shared" si="5"/>
        <v>0.5</v>
      </c>
      <c r="F6" s="38">
        <f t="shared" si="6"/>
        <v>0</v>
      </c>
      <c r="G6" s="38">
        <f t="shared" si="7"/>
        <v>3.5</v>
      </c>
      <c r="H6" s="38">
        <f t="shared" si="8"/>
        <v>7</v>
      </c>
      <c r="I6" s="39">
        <f t="shared" si="9"/>
        <v>24.5</v>
      </c>
      <c r="J6" s="39">
        <f t="shared" si="10"/>
        <v>341.875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341.875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341.875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341.875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341.875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341.875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341.875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341.875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341.875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341.875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341.875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341.875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341.875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341.875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341.875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341.875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341.875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341.875</v>
      </c>
      <c r="K23" s="40" t="s">
        <v>90</v>
      </c>
      <c r="L23" s="40" t="s">
        <v>91</v>
      </c>
      <c r="M23" s="40"/>
      <c r="N23" s="41"/>
      <c r="O23" s="40"/>
      <c r="P23" s="40" t="s">
        <v>93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341.875</v>
      </c>
      <c r="K24" s="40"/>
      <c r="L24" s="40"/>
      <c r="M24" s="40"/>
      <c r="N24" s="49" t="s">
        <v>89</v>
      </c>
      <c r="O24" s="46"/>
      <c r="P24" s="40"/>
      <c r="Q24" s="40"/>
      <c r="R24" s="49" t="s">
        <v>89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341.875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341.875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341.875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341.875</v>
      </c>
      <c r="K28" s="40"/>
      <c r="L28" s="40"/>
      <c r="M28" s="40"/>
      <c r="N28" s="40" t="s">
        <v>92</v>
      </c>
      <c r="O28" s="49" t="s">
        <v>89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341.875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341.875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4"/>
  <sheetViews>
    <sheetView tabSelected="1" workbookViewId="0">
      <selection activeCell="F11" sqref="F11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9">
      <c r="A1" s="11"/>
      <c r="B1" s="12"/>
      <c r="C1" s="13"/>
      <c r="D1" s="14"/>
      <c r="F1" s="74"/>
      <c r="G1" s="74"/>
    </row>
    <row r="2" spans="1:9">
      <c r="A2" s="15"/>
      <c r="C2" s="16">
        <v>1</v>
      </c>
      <c r="D2" s="17"/>
      <c r="F2" s="74"/>
      <c r="G2" s="74"/>
    </row>
    <row r="3" spans="1:9">
      <c r="A3" s="15" t="s">
        <v>13</v>
      </c>
      <c r="B3" s="18"/>
      <c r="C3" s="19">
        <v>4700</v>
      </c>
      <c r="D3" s="20" t="s">
        <v>97</v>
      </c>
      <c r="F3" s="74"/>
      <c r="G3" s="74"/>
      <c r="H3" s="74"/>
      <c r="I3" s="74"/>
    </row>
    <row r="4" spans="1:9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9" ht="16.5">
      <c r="A5" s="15" t="s">
        <v>15</v>
      </c>
      <c r="B5" s="18"/>
      <c r="C5" s="19">
        <f>C3-C4</f>
        <v>2700</v>
      </c>
      <c r="D5" s="22"/>
      <c r="F5" s="74"/>
      <c r="G5" s="74"/>
      <c r="H5" s="114"/>
      <c r="I5" s="74"/>
    </row>
    <row r="6" spans="1:9">
      <c r="A6" s="15" t="s">
        <v>16</v>
      </c>
      <c r="B6" s="18"/>
      <c r="C6" s="19">
        <f>C4</f>
        <v>2000</v>
      </c>
      <c r="D6" s="22"/>
      <c r="F6" s="74"/>
      <c r="G6" s="74"/>
    </row>
    <row r="7" spans="1:9">
      <c r="A7" s="15" t="s">
        <v>17</v>
      </c>
      <c r="B7" s="23"/>
      <c r="C7" s="24">
        <v>0</v>
      </c>
      <c r="D7" s="24"/>
      <c r="F7" s="74"/>
      <c r="G7" s="74"/>
    </row>
    <row r="8" spans="1:9">
      <c r="A8" s="15" t="s">
        <v>18</v>
      </c>
      <c r="B8" s="23"/>
      <c r="C8" s="24">
        <v>60</v>
      </c>
      <c r="D8" s="24"/>
      <c r="F8" s="74"/>
      <c r="G8" s="74"/>
    </row>
    <row r="9" spans="1:9">
      <c r="A9" s="15" t="s">
        <v>19</v>
      </c>
      <c r="B9" s="23"/>
      <c r="C9" s="24">
        <v>60</v>
      </c>
      <c r="D9" s="24"/>
      <c r="F9" s="74"/>
      <c r="G9" s="74"/>
    </row>
    <row r="10" spans="1:9" ht="30">
      <c r="A10" s="21" t="s">
        <v>20</v>
      </c>
      <c r="B10" s="23"/>
      <c r="C10" s="24">
        <f>90*C7/C9</f>
        <v>0</v>
      </c>
      <c r="D10" s="24"/>
      <c r="F10" s="74"/>
      <c r="G10" s="74"/>
    </row>
    <row r="11" spans="1:9">
      <c r="A11" s="15"/>
      <c r="B11" s="25"/>
      <c r="C11" s="26">
        <f>C10%</f>
        <v>0</v>
      </c>
      <c r="D11" s="26"/>
      <c r="F11" s="74"/>
      <c r="G11" s="74"/>
    </row>
    <row r="12" spans="1:9">
      <c r="A12" s="15" t="s">
        <v>21</v>
      </c>
      <c r="B12" s="18"/>
      <c r="C12" s="19">
        <f>C6*C11</f>
        <v>0</v>
      </c>
      <c r="D12" s="22"/>
      <c r="F12" s="74"/>
      <c r="G12" s="74"/>
    </row>
    <row r="13" spans="1:9">
      <c r="A13" s="15" t="s">
        <v>22</v>
      </c>
      <c r="B13" s="18"/>
      <c r="C13" s="19">
        <f>C6-C12</f>
        <v>2000</v>
      </c>
      <c r="D13" s="22"/>
      <c r="F13" s="74"/>
      <c r="G13" s="74"/>
    </row>
    <row r="14" spans="1:9">
      <c r="A14" s="15" t="s">
        <v>15</v>
      </c>
      <c r="B14" s="18"/>
      <c r="C14" s="19">
        <f>C5</f>
        <v>2700</v>
      </c>
      <c r="D14" s="22"/>
      <c r="F14" s="74"/>
      <c r="G14" s="74"/>
    </row>
    <row r="15" spans="1:9">
      <c r="B15" s="18"/>
      <c r="C15" s="19"/>
      <c r="D15" s="22"/>
      <c r="F15" s="74"/>
      <c r="G15" s="74"/>
    </row>
    <row r="16" spans="1:9">
      <c r="A16" s="27" t="s">
        <v>23</v>
      </c>
      <c r="B16" s="28"/>
      <c r="C16" s="20">
        <f>C14+C13</f>
        <v>4700</v>
      </c>
      <c r="D16" s="20"/>
      <c r="E16" s="60"/>
      <c r="F16" s="74"/>
      <c r="G16" s="74"/>
    </row>
    <row r="17" spans="1:7">
      <c r="B17" s="23"/>
      <c r="C17" s="24"/>
      <c r="D17" s="24"/>
      <c r="F17" s="74"/>
      <c r="G17" s="74"/>
    </row>
    <row r="18" spans="1:7" ht="16.5">
      <c r="A18" s="27" t="s">
        <v>94</v>
      </c>
      <c r="B18" s="7"/>
      <c r="C18" s="72">
        <v>475</v>
      </c>
      <c r="D18" s="72"/>
      <c r="E18" s="73"/>
      <c r="F18" s="74"/>
      <c r="G18" s="74"/>
    </row>
    <row r="19" spans="1:7">
      <c r="A19" s="15"/>
      <c r="B19" s="6"/>
      <c r="C19" s="29">
        <f>C18*C16</f>
        <v>2232500</v>
      </c>
      <c r="D19" s="74" t="s">
        <v>68</v>
      </c>
      <c r="E19" s="29"/>
      <c r="F19" s="74"/>
      <c r="G19" s="74"/>
    </row>
    <row r="20" spans="1:7">
      <c r="A20" s="15"/>
      <c r="C20" s="30">
        <f>C19*95%</f>
        <v>2120875</v>
      </c>
      <c r="D20" s="74" t="s">
        <v>24</v>
      </c>
      <c r="E20" s="30"/>
      <c r="F20" s="74"/>
      <c r="G20" s="74"/>
    </row>
    <row r="21" spans="1:7">
      <c r="A21" s="15"/>
      <c r="C21" s="30">
        <f>C19*80%</f>
        <v>1786000</v>
      </c>
      <c r="D21" s="74" t="s">
        <v>25</v>
      </c>
      <c r="E21" s="30"/>
      <c r="F21" s="74"/>
      <c r="G21" s="74"/>
    </row>
    <row r="22" spans="1:7">
      <c r="A22" s="15"/>
      <c r="F22" s="74"/>
      <c r="G22" s="74"/>
    </row>
    <row r="23" spans="1:7">
      <c r="A23" s="31" t="s">
        <v>26</v>
      </c>
      <c r="B23" s="32"/>
      <c r="C23" s="33">
        <f>C4*C18</f>
        <v>950000</v>
      </c>
      <c r="D23" s="33">
        <f>D4*D18</f>
        <v>0</v>
      </c>
    </row>
    <row r="24" spans="1:7">
      <c r="A24" s="15" t="s">
        <v>27</v>
      </c>
    </row>
    <row r="25" spans="1:7">
      <c r="A25" s="34" t="s">
        <v>28</v>
      </c>
      <c r="B25" s="16"/>
      <c r="C25" s="30">
        <f>C19*0.025/12</f>
        <v>4651.041666666667</v>
      </c>
      <c r="D25" s="30"/>
    </row>
    <row r="26" spans="1:7">
      <c r="C26" s="30"/>
      <c r="D26" s="30"/>
    </row>
    <row r="27" spans="1:7">
      <c r="C27" s="30"/>
      <c r="D27" s="30"/>
    </row>
    <row r="28" spans="1:7">
      <c r="C28" s="71">
        <v>40.56</v>
      </c>
      <c r="D28" s="117">
        <f>C28*10.764</f>
        <v>436.58783999999997</v>
      </c>
    </row>
    <row r="29" spans="1:7">
      <c r="C29" s="71">
        <v>3.6</v>
      </c>
      <c r="D29" s="117">
        <f>C29*10.764</f>
        <v>38.750399999999999</v>
      </c>
    </row>
    <row r="30" spans="1:7">
      <c r="C30" s="71"/>
      <c r="D30" s="118">
        <f>SUM(D28:D29)</f>
        <v>475.33823999999998</v>
      </c>
      <c r="E30" s="117">
        <f>D30*1.1</f>
        <v>522.87206400000002</v>
      </c>
    </row>
    <row r="31" spans="1:7">
      <c r="C31"/>
      <c r="D31"/>
    </row>
    <row r="32" spans="1:7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5"/>
    </row>
    <row r="59" spans="1:1" ht="15.75">
      <c r="A59" s="36"/>
    </row>
    <row r="60" spans="1:1" ht="15.75">
      <c r="A60" s="36"/>
    </row>
    <row r="61" spans="1:1" ht="15.75">
      <c r="A61" s="36"/>
    </row>
    <row r="62" spans="1:1" ht="15.75">
      <c r="A62" s="36"/>
    </row>
    <row r="63" spans="1:1" ht="15.75">
      <c r="A63" s="36"/>
    </row>
    <row r="64" spans="1:1" ht="15.75">
      <c r="A64" s="36"/>
    </row>
    <row r="65" spans="1:1" ht="15.75">
      <c r="A65" s="36"/>
    </row>
    <row r="84" spans="3:3">
      <c r="C84" s="16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6"/>
  <sheetViews>
    <sheetView topLeftCell="C1" zoomScale="70" zoomScaleNormal="70" workbookViewId="0">
      <selection activeCell="G41" sqref="G41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5" si="0">N2</f>
        <v>0</v>
      </c>
      <c r="B2" s="4">
        <f t="shared" ref="B2:B15" si="1">Q2</f>
        <v>607.5</v>
      </c>
      <c r="C2" s="4">
        <f t="shared" ref="C2:C15" si="2">B2*1.2</f>
        <v>729</v>
      </c>
      <c r="D2" s="4">
        <f t="shared" ref="D2:D15" si="3">C2*1.2</f>
        <v>874.8</v>
      </c>
      <c r="E2" s="5">
        <f t="shared" ref="E2:E15" si="4">R2</f>
        <v>2300000</v>
      </c>
      <c r="F2" s="115">
        <f t="shared" ref="F2:F15" si="5">ROUND((E2/B2),0)</f>
        <v>3786</v>
      </c>
      <c r="G2" s="115">
        <f t="shared" ref="G2:G15" si="6">ROUND((E2/C2),0)</f>
        <v>3155</v>
      </c>
      <c r="H2" s="115">
        <f t="shared" ref="H2:H15" si="7">ROUND((E2/D2),0)</f>
        <v>2629</v>
      </c>
      <c r="I2" s="115">
        <f t="shared" ref="I2:I15" si="8">T2</f>
        <v>0</v>
      </c>
      <c r="J2" s="115">
        <f t="shared" ref="J2:J15" si="9">U2</f>
        <v>0</v>
      </c>
      <c r="K2" s="116"/>
      <c r="L2" s="116"/>
      <c r="M2" s="116"/>
      <c r="N2" s="116"/>
      <c r="O2" s="71">
        <v>0</v>
      </c>
      <c r="P2" s="71">
        <v>729</v>
      </c>
      <c r="Q2" s="71">
        <f t="shared" ref="Q2:Q12" si="10">P2/1.2</f>
        <v>607.5</v>
      </c>
      <c r="R2" s="2">
        <v>2300000</v>
      </c>
      <c r="S2" s="2"/>
      <c r="T2" s="2"/>
      <c r="AA2" s="65"/>
    </row>
    <row r="3" spans="1:35">
      <c r="A3" s="4">
        <f t="shared" si="0"/>
        <v>0</v>
      </c>
      <c r="B3" s="4">
        <f t="shared" si="1"/>
        <v>554.16666666666674</v>
      </c>
      <c r="C3" s="4">
        <f t="shared" si="2"/>
        <v>665.00000000000011</v>
      </c>
      <c r="D3" s="4">
        <f t="shared" si="3"/>
        <v>798.00000000000011</v>
      </c>
      <c r="E3" s="5">
        <f t="shared" si="4"/>
        <v>2294000</v>
      </c>
      <c r="F3" s="115">
        <f t="shared" si="5"/>
        <v>4140</v>
      </c>
      <c r="G3" s="115">
        <f t="shared" si="6"/>
        <v>3450</v>
      </c>
      <c r="H3" s="115">
        <f t="shared" si="7"/>
        <v>2875</v>
      </c>
      <c r="I3" s="115">
        <f t="shared" si="8"/>
        <v>0</v>
      </c>
      <c r="J3" s="115">
        <f t="shared" si="9"/>
        <v>0</v>
      </c>
      <c r="K3" s="116"/>
      <c r="L3" s="116"/>
      <c r="M3" s="116"/>
      <c r="N3" s="116"/>
      <c r="O3" s="71">
        <v>0</v>
      </c>
      <c r="P3" s="71">
        <v>665</v>
      </c>
      <c r="Q3" s="71">
        <f t="shared" si="10"/>
        <v>554.16666666666674</v>
      </c>
      <c r="R3" s="2">
        <v>2294000</v>
      </c>
      <c r="S3" s="2"/>
      <c r="T3" s="2"/>
      <c r="AE3" s="65"/>
    </row>
    <row r="4" spans="1:35">
      <c r="A4" s="4">
        <f t="shared" si="0"/>
        <v>0</v>
      </c>
      <c r="B4" s="4">
        <f t="shared" si="1"/>
        <v>637.5</v>
      </c>
      <c r="C4" s="4">
        <f t="shared" si="2"/>
        <v>765</v>
      </c>
      <c r="D4" s="4">
        <f t="shared" si="3"/>
        <v>918</v>
      </c>
      <c r="E4" s="5">
        <f t="shared" si="4"/>
        <v>2500000</v>
      </c>
      <c r="F4" s="115">
        <f t="shared" si="5"/>
        <v>3922</v>
      </c>
      <c r="G4" s="115">
        <f t="shared" si="6"/>
        <v>3268</v>
      </c>
      <c r="H4" s="115">
        <f t="shared" si="7"/>
        <v>2723</v>
      </c>
      <c r="I4" s="115">
        <f t="shared" si="8"/>
        <v>0</v>
      </c>
      <c r="J4" s="115">
        <f t="shared" si="9"/>
        <v>0</v>
      </c>
      <c r="K4" s="116"/>
      <c r="L4" s="116"/>
      <c r="M4" s="116"/>
      <c r="N4" s="116"/>
      <c r="O4" s="71">
        <v>0</v>
      </c>
      <c r="P4" s="71">
        <v>765</v>
      </c>
      <c r="Q4" s="71">
        <f t="shared" si="10"/>
        <v>637.5</v>
      </c>
      <c r="R4" s="2">
        <v>2500000</v>
      </c>
      <c r="S4" s="2"/>
      <c r="T4" s="2"/>
    </row>
    <row r="5" spans="1:35">
      <c r="A5" s="4">
        <f t="shared" si="0"/>
        <v>0</v>
      </c>
      <c r="B5" s="4">
        <f t="shared" si="1"/>
        <v>595.83333333333337</v>
      </c>
      <c r="C5" s="4">
        <f t="shared" si="2"/>
        <v>715</v>
      </c>
      <c r="D5" s="4">
        <f t="shared" si="3"/>
        <v>858</v>
      </c>
      <c r="E5" s="5">
        <f t="shared" si="4"/>
        <v>3000000</v>
      </c>
      <c r="F5" s="115">
        <f t="shared" si="5"/>
        <v>5035</v>
      </c>
      <c r="G5" s="115">
        <f t="shared" si="6"/>
        <v>4196</v>
      </c>
      <c r="H5" s="115">
        <f t="shared" si="7"/>
        <v>3497</v>
      </c>
      <c r="I5" s="115">
        <f t="shared" si="8"/>
        <v>0</v>
      </c>
      <c r="J5" s="115">
        <f t="shared" si="9"/>
        <v>0</v>
      </c>
      <c r="K5" s="116"/>
      <c r="L5" s="116"/>
      <c r="M5" s="116"/>
      <c r="N5" s="116"/>
      <c r="O5" s="71">
        <v>0</v>
      </c>
      <c r="P5" s="71">
        <v>715</v>
      </c>
      <c r="Q5" s="71">
        <f t="shared" si="10"/>
        <v>595.83333333333337</v>
      </c>
      <c r="R5" s="2">
        <v>3000000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115" t="e">
        <f t="shared" si="5"/>
        <v>#DIV/0!</v>
      </c>
      <c r="G6" s="115" t="e">
        <f t="shared" si="6"/>
        <v>#DIV/0!</v>
      </c>
      <c r="H6" s="115" t="e">
        <f t="shared" si="7"/>
        <v>#DIV/0!</v>
      </c>
      <c r="I6" s="115">
        <f t="shared" si="8"/>
        <v>0</v>
      </c>
      <c r="J6" s="115">
        <f t="shared" si="9"/>
        <v>0</v>
      </c>
      <c r="K6" s="116"/>
      <c r="L6" s="116"/>
      <c r="M6" s="116"/>
      <c r="N6" s="116"/>
      <c r="O6" s="71">
        <v>0</v>
      </c>
      <c r="P6" s="71">
        <f t="shared" ref="P6:P11" si="11">O6/1.2</f>
        <v>0</v>
      </c>
      <c r="Q6" s="71">
        <f t="shared" si="10"/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O7" s="71">
        <v>0</v>
      </c>
      <c r="P7" s="71">
        <f t="shared" si="11"/>
        <v>0</v>
      </c>
      <c r="Q7" s="71">
        <f t="shared" si="10"/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O8" s="71">
        <v>0</v>
      </c>
      <c r="P8" s="71">
        <f t="shared" si="11"/>
        <v>0</v>
      </c>
      <c r="Q8" s="71">
        <f t="shared" si="10"/>
        <v>0</v>
      </c>
      <c r="R8" s="2">
        <v>0</v>
      </c>
      <c r="S8" s="2"/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O9" s="71">
        <v>0</v>
      </c>
      <c r="P9" s="71">
        <f t="shared" si="11"/>
        <v>0</v>
      </c>
      <c r="Q9" s="71">
        <f t="shared" si="10"/>
        <v>0</v>
      </c>
      <c r="R9" s="2">
        <v>0</v>
      </c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3"/>
        <v>0</v>
      </c>
      <c r="E10" s="5">
        <f t="shared" si="4"/>
        <v>0</v>
      </c>
      <c r="F10" s="4" t="e">
        <f t="shared" si="5"/>
        <v>#DIV/0!</v>
      </c>
      <c r="G10" s="4" t="e">
        <f t="shared" si="6"/>
        <v>#DIV/0!</v>
      </c>
      <c r="H10" s="4" t="e">
        <f t="shared" si="7"/>
        <v>#DIV/0!</v>
      </c>
      <c r="I10" s="4">
        <f t="shared" si="8"/>
        <v>0</v>
      </c>
      <c r="J10" s="4">
        <f t="shared" si="9"/>
        <v>0</v>
      </c>
      <c r="O10" s="71">
        <v>0</v>
      </c>
      <c r="P10" s="71">
        <f t="shared" si="11"/>
        <v>0</v>
      </c>
      <c r="Q10" s="71">
        <f t="shared" si="10"/>
        <v>0</v>
      </c>
      <c r="R10" s="2">
        <v>0</v>
      </c>
      <c r="S10" s="2"/>
    </row>
    <row r="11" spans="1:35" ht="16.5">
      <c r="A11" s="4">
        <f t="shared" si="0"/>
        <v>0</v>
      </c>
      <c r="B11" s="4">
        <f t="shared" si="1"/>
        <v>0</v>
      </c>
      <c r="C11" s="4">
        <f t="shared" si="2"/>
        <v>0</v>
      </c>
      <c r="D11" s="4">
        <f t="shared" si="3"/>
        <v>0</v>
      </c>
      <c r="E11" s="5">
        <f t="shared" si="4"/>
        <v>0</v>
      </c>
      <c r="F11" s="4" t="e">
        <f t="shared" si="5"/>
        <v>#DIV/0!</v>
      </c>
      <c r="G11" s="4" t="e">
        <f t="shared" si="6"/>
        <v>#DIV/0!</v>
      </c>
      <c r="H11" s="4" t="e">
        <f t="shared" si="7"/>
        <v>#DIV/0!</v>
      </c>
      <c r="I11" s="4">
        <f t="shared" si="8"/>
        <v>0</v>
      </c>
      <c r="J11" s="4">
        <f t="shared" si="9"/>
        <v>0</v>
      </c>
      <c r="O11" s="71">
        <v>0</v>
      </c>
      <c r="P11" s="71">
        <f t="shared" si="11"/>
        <v>0</v>
      </c>
      <c r="Q11" s="71">
        <f t="shared" si="10"/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0"/>
        <v>0</v>
      </c>
      <c r="B12" s="4">
        <f t="shared" si="1"/>
        <v>0</v>
      </c>
      <c r="C12" s="4">
        <f t="shared" si="2"/>
        <v>0</v>
      </c>
      <c r="D12" s="4">
        <f t="shared" si="3"/>
        <v>0</v>
      </c>
      <c r="E12" s="5">
        <f t="shared" si="4"/>
        <v>0</v>
      </c>
      <c r="F12" s="4" t="e">
        <f t="shared" si="5"/>
        <v>#DIV/0!</v>
      </c>
      <c r="G12" s="4" t="e">
        <f t="shared" si="6"/>
        <v>#DIV/0!</v>
      </c>
      <c r="H12" s="4" t="e">
        <f t="shared" si="7"/>
        <v>#DIV/0!</v>
      </c>
      <c r="I12" s="4">
        <f t="shared" si="8"/>
        <v>0</v>
      </c>
      <c r="J12" s="4">
        <f t="shared" si="9"/>
        <v>0</v>
      </c>
      <c r="O12" s="71">
        <v>0</v>
      </c>
      <c r="P12" s="71">
        <f>O12/1.2</f>
        <v>0</v>
      </c>
      <c r="Q12" s="71">
        <f t="shared" si="10"/>
        <v>0</v>
      </c>
      <c r="R12" s="2">
        <v>0</v>
      </c>
      <c r="S12" s="2"/>
      <c r="V12" s="68"/>
    </row>
    <row r="13" spans="1:35">
      <c r="A13" s="4">
        <f t="shared" si="0"/>
        <v>0</v>
      </c>
      <c r="B13" s="4">
        <f t="shared" si="1"/>
        <v>0</v>
      </c>
      <c r="C13" s="4">
        <f t="shared" si="2"/>
        <v>0</v>
      </c>
      <c r="D13" s="4">
        <f t="shared" si="3"/>
        <v>0</v>
      </c>
      <c r="E13" s="5">
        <f t="shared" si="4"/>
        <v>0</v>
      </c>
      <c r="F13" s="4" t="e">
        <f t="shared" si="5"/>
        <v>#DIV/0!</v>
      </c>
      <c r="G13" s="4" t="e">
        <f t="shared" si="6"/>
        <v>#DIV/0!</v>
      </c>
      <c r="H13" s="4" t="e">
        <f t="shared" si="7"/>
        <v>#DIV/0!</v>
      </c>
      <c r="I13" s="4">
        <f t="shared" si="8"/>
        <v>0</v>
      </c>
      <c r="J13" s="4">
        <f t="shared" si="9"/>
        <v>0</v>
      </c>
      <c r="O13">
        <v>0</v>
      </c>
      <c r="P13">
        <f t="shared" ref="P13" si="12">O13/1.2</f>
        <v>0</v>
      </c>
      <c r="Q13">
        <f t="shared" ref="Q13" si="13">P13/1.2</f>
        <v>0</v>
      </c>
      <c r="R13" s="2">
        <v>0</v>
      </c>
      <c r="S13" s="2"/>
    </row>
    <row r="14" spans="1:35">
      <c r="A14" s="4">
        <f t="shared" si="0"/>
        <v>0</v>
      </c>
      <c r="B14" s="4">
        <f t="shared" si="1"/>
        <v>0</v>
      </c>
      <c r="C14" s="4">
        <f t="shared" si="2"/>
        <v>0</v>
      </c>
      <c r="D14" s="4">
        <f t="shared" si="3"/>
        <v>0</v>
      </c>
      <c r="E14" s="5">
        <f t="shared" si="4"/>
        <v>0</v>
      </c>
      <c r="F14" s="4" t="e">
        <f t="shared" si="5"/>
        <v>#DIV/0!</v>
      </c>
      <c r="G14" s="4" t="e">
        <f t="shared" si="6"/>
        <v>#DIV/0!</v>
      </c>
      <c r="H14" s="4" t="e">
        <f t="shared" si="7"/>
        <v>#DIV/0!</v>
      </c>
      <c r="I14" s="4">
        <f t="shared" si="8"/>
        <v>0</v>
      </c>
      <c r="J14" s="4">
        <f t="shared" si="9"/>
        <v>0</v>
      </c>
      <c r="O14">
        <v>0</v>
      </c>
      <c r="P14">
        <f t="shared" ref="P14:P15" si="14">O14/1.2</f>
        <v>0</v>
      </c>
      <c r="Q14">
        <f t="shared" ref="Q14:Q15" si="15">P14/1.2</f>
        <v>0</v>
      </c>
      <c r="R14" s="2">
        <v>0</v>
      </c>
      <c r="S14" s="2"/>
    </row>
    <row r="15" spans="1:35">
      <c r="A15" s="4">
        <f t="shared" si="0"/>
        <v>0</v>
      </c>
      <c r="B15" s="4">
        <f t="shared" si="1"/>
        <v>0</v>
      </c>
      <c r="C15" s="4">
        <f t="shared" si="2"/>
        <v>0</v>
      </c>
      <c r="D15" s="4">
        <f t="shared" si="3"/>
        <v>0</v>
      </c>
      <c r="E15" s="5">
        <f t="shared" si="4"/>
        <v>0</v>
      </c>
      <c r="F15" s="4" t="e">
        <f t="shared" si="5"/>
        <v>#DIV/0!</v>
      </c>
      <c r="G15" s="4" t="e">
        <f t="shared" si="6"/>
        <v>#DIV/0!</v>
      </c>
      <c r="H15" s="4" t="e">
        <f t="shared" si="7"/>
        <v>#DIV/0!</v>
      </c>
      <c r="I15" s="4">
        <f t="shared" si="8"/>
        <v>0</v>
      </c>
      <c r="J15" s="4">
        <f t="shared" si="9"/>
        <v>0</v>
      </c>
      <c r="O15">
        <v>0</v>
      </c>
      <c r="P15">
        <f t="shared" si="14"/>
        <v>0</v>
      </c>
      <c r="Q15">
        <f t="shared" si="15"/>
        <v>0</v>
      </c>
      <c r="R15" s="2">
        <v>0</v>
      </c>
      <c r="S15" s="2"/>
    </row>
    <row r="16" spans="1:35">
      <c r="A16" s="4">
        <f t="shared" ref="A16:A19" si="16">N16</f>
        <v>0</v>
      </c>
      <c r="B16" s="4">
        <f t="shared" ref="B16:B19" si="17">Q16</f>
        <v>0</v>
      </c>
      <c r="C16" s="4">
        <f t="shared" ref="C16:C19" si="18">B16*1.2</f>
        <v>0</v>
      </c>
      <c r="D16" s="4">
        <f t="shared" ref="D16:D19" si="19">C16*1.2</f>
        <v>0</v>
      </c>
      <c r="E16" s="5">
        <f t="shared" ref="E16:E19" si="20">R16</f>
        <v>0</v>
      </c>
      <c r="F16" s="4" t="e">
        <f t="shared" ref="F16:F19" si="21">ROUND((E16/B16),0)</f>
        <v>#DIV/0!</v>
      </c>
      <c r="G16" s="4" t="e">
        <f t="shared" ref="G16:G19" si="22">ROUND((E16/C16),0)</f>
        <v>#DIV/0!</v>
      </c>
      <c r="H16" s="4" t="e">
        <f t="shared" ref="H16:H19" si="23">ROUND((E16/D16),0)</f>
        <v>#DIV/0!</v>
      </c>
      <c r="I16" s="4">
        <f t="shared" ref="I16:J19" si="24">T16</f>
        <v>0</v>
      </c>
      <c r="J16" s="4">
        <f t="shared" si="24"/>
        <v>0</v>
      </c>
      <c r="O16">
        <v>0</v>
      </c>
      <c r="P16">
        <f t="shared" ref="P16:P17" si="25">O16/1.2</f>
        <v>0</v>
      </c>
      <c r="Q16">
        <f t="shared" ref="Q16:Q18" si="26">P16/1.2</f>
        <v>0</v>
      </c>
      <c r="R16" s="2">
        <v>0</v>
      </c>
      <c r="S16" s="2"/>
    </row>
    <row r="17" spans="1:19">
      <c r="A17" s="4">
        <f t="shared" si="16"/>
        <v>0</v>
      </c>
      <c r="B17" s="4">
        <f t="shared" si="17"/>
        <v>0</v>
      </c>
      <c r="C17" s="4">
        <f t="shared" si="18"/>
        <v>0</v>
      </c>
      <c r="D17" s="4">
        <f t="shared" si="19"/>
        <v>0</v>
      </c>
      <c r="E17" s="5">
        <f t="shared" si="20"/>
        <v>0</v>
      </c>
      <c r="F17" s="4" t="e">
        <f t="shared" si="21"/>
        <v>#DIV/0!</v>
      </c>
      <c r="G17" s="4" t="e">
        <f t="shared" si="22"/>
        <v>#DIV/0!</v>
      </c>
      <c r="H17" s="4" t="e">
        <f t="shared" si="23"/>
        <v>#DIV/0!</v>
      </c>
      <c r="I17" s="4">
        <f t="shared" si="24"/>
        <v>0</v>
      </c>
      <c r="J17" s="4">
        <f t="shared" si="24"/>
        <v>0</v>
      </c>
      <c r="O17">
        <v>0</v>
      </c>
      <c r="P17">
        <f t="shared" si="25"/>
        <v>0</v>
      </c>
      <c r="Q17">
        <f t="shared" si="26"/>
        <v>0</v>
      </c>
      <c r="R17" s="2">
        <v>0</v>
      </c>
      <c r="S17" s="2"/>
    </row>
    <row r="18" spans="1:19">
      <c r="A18" s="4">
        <f t="shared" si="16"/>
        <v>0</v>
      </c>
      <c r="B18" s="4">
        <f t="shared" si="17"/>
        <v>0</v>
      </c>
      <c r="C18" s="4">
        <f t="shared" si="18"/>
        <v>0</v>
      </c>
      <c r="D18" s="4">
        <f t="shared" si="19"/>
        <v>0</v>
      </c>
      <c r="E18" s="5">
        <f t="shared" si="20"/>
        <v>0</v>
      </c>
      <c r="F18" s="4" t="e">
        <f t="shared" si="21"/>
        <v>#DIV/0!</v>
      </c>
      <c r="G18" s="4" t="e">
        <f t="shared" si="22"/>
        <v>#DIV/0!</v>
      </c>
      <c r="H18" s="4" t="e">
        <f t="shared" si="23"/>
        <v>#DIV/0!</v>
      </c>
      <c r="I18" s="4">
        <f t="shared" si="24"/>
        <v>0</v>
      </c>
      <c r="J18" s="4">
        <f t="shared" si="24"/>
        <v>0</v>
      </c>
      <c r="O18">
        <v>0</v>
      </c>
      <c r="P18">
        <f>O18/1.2</f>
        <v>0</v>
      </c>
      <c r="Q18">
        <f t="shared" si="26"/>
        <v>0</v>
      </c>
      <c r="R18" s="2">
        <v>0</v>
      </c>
      <c r="S18" s="2"/>
    </row>
    <row r="19" spans="1:19">
      <c r="A19" s="4">
        <f t="shared" si="16"/>
        <v>0</v>
      </c>
      <c r="B19" s="4">
        <f t="shared" si="17"/>
        <v>0</v>
      </c>
      <c r="C19" s="4">
        <f t="shared" si="18"/>
        <v>0</v>
      </c>
      <c r="D19" s="4">
        <f t="shared" si="19"/>
        <v>0</v>
      </c>
      <c r="E19" s="5">
        <f t="shared" si="20"/>
        <v>0</v>
      </c>
      <c r="F19" s="4" t="e">
        <f t="shared" si="21"/>
        <v>#DIV/0!</v>
      </c>
      <c r="G19" s="4" t="e">
        <f t="shared" si="22"/>
        <v>#DIV/0!</v>
      </c>
      <c r="H19" s="4" t="e">
        <f t="shared" si="23"/>
        <v>#DIV/0!</v>
      </c>
      <c r="I19" s="4">
        <f t="shared" si="24"/>
        <v>0</v>
      </c>
      <c r="J19" s="4">
        <f t="shared" si="24"/>
        <v>0</v>
      </c>
      <c r="O19" s="71">
        <v>0</v>
      </c>
      <c r="P19" s="71">
        <f>O19/1.2</f>
        <v>0</v>
      </c>
      <c r="Q19" s="71">
        <f t="shared" ref="Q19" si="27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96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94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95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3:A34"/>
  <sheetViews>
    <sheetView workbookViewId="0">
      <selection activeCell="L19" sqref="L19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85" zoomScaleNormal="85" workbookViewId="0">
      <selection activeCell="O14" sqref="O14"/>
    </sheetView>
  </sheetViews>
  <sheetFormatPr defaultRowHeight="1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F7:H16"/>
  <sheetViews>
    <sheetView topLeftCell="A3" workbookViewId="0">
      <selection activeCell="E24" sqref="E24"/>
    </sheetView>
  </sheetViews>
  <sheetFormatPr defaultRowHeight="15"/>
  <sheetData>
    <row r="7" spans="6:8">
      <c r="F7">
        <v>10.8</v>
      </c>
      <c r="G7">
        <v>15.1</v>
      </c>
      <c r="H7">
        <f>G7*F7</f>
        <v>163.08000000000001</v>
      </c>
    </row>
    <row r="8" spans="6:8">
      <c r="F8">
        <v>11.1</v>
      </c>
      <c r="G8">
        <v>9.5</v>
      </c>
      <c r="H8" s="71">
        <f t="shared" ref="H8:H11" si="0">G8*F8</f>
        <v>105.45</v>
      </c>
    </row>
    <row r="9" spans="6:8">
      <c r="F9">
        <v>10.119999999999999</v>
      </c>
      <c r="G9">
        <v>11.2</v>
      </c>
      <c r="H9" s="71">
        <f t="shared" si="0"/>
        <v>113.34399999999998</v>
      </c>
    </row>
    <row r="10" spans="6:8">
      <c r="F10">
        <v>9.3000000000000007</v>
      </c>
      <c r="G10">
        <v>8.1</v>
      </c>
      <c r="H10" s="71">
        <f t="shared" si="0"/>
        <v>75.33</v>
      </c>
    </row>
    <row r="11" spans="6:8">
      <c r="F11">
        <v>3.6</v>
      </c>
      <c r="G11">
        <v>9.8000000000000007</v>
      </c>
      <c r="H11" s="71">
        <f t="shared" si="0"/>
        <v>35.28</v>
      </c>
    </row>
    <row r="12" spans="6:8">
      <c r="H12" s="117">
        <f>SUM(H7:H11)</f>
        <v>492.48400000000004</v>
      </c>
    </row>
    <row r="14" spans="6:8">
      <c r="F14">
        <v>40.56</v>
      </c>
      <c r="G14" s="117">
        <f>F14*10.764</f>
        <v>436.58783999999997</v>
      </c>
    </row>
    <row r="15" spans="6:8">
      <c r="F15">
        <v>3.6</v>
      </c>
      <c r="G15" s="117">
        <f>F15*10.764</f>
        <v>38.750399999999999</v>
      </c>
    </row>
    <row r="16" spans="6:8">
      <c r="G16" s="118">
        <f>SUM(G14:G15)</f>
        <v>475.33823999999998</v>
      </c>
    </row>
  </sheetData>
  <pageMargins left="0.7" right="0.7" top="0.75" bottom="0.75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Depreciation</vt:lpstr>
      <vt:lpstr>Sale plan</vt:lpstr>
      <vt:lpstr>Calculation</vt:lpstr>
      <vt:lpstr>20-20</vt:lpstr>
      <vt:lpstr>Sheet1</vt:lpstr>
      <vt:lpstr>Sheet2</vt:lpstr>
      <vt:lpstr>Sheet3</vt:lpstr>
      <vt:lpstr>Sheet4</vt:lpstr>
      <vt:lpstr>MB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Windows User</cp:lastModifiedBy>
  <cp:lastPrinted>2019-11-05T06:14:02Z</cp:lastPrinted>
  <dcterms:created xsi:type="dcterms:W3CDTF">2018-02-17T10:36:41Z</dcterms:created>
  <dcterms:modified xsi:type="dcterms:W3CDTF">2023-12-27T07:45:10Z</dcterms:modified>
</cp:coreProperties>
</file>