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KETAN K SALOT - Union\"/>
    </mc:Choice>
  </mc:AlternateContent>
  <xr:revisionPtr revIDLastSave="0" documentId="13_ncr:1_{20D428F0-1D7D-42C9-BF88-ED1AFA24AE0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Q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H12" i="4" s="1"/>
  <c r="A12" i="4"/>
  <c r="Q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8" i="4" l="1"/>
  <c r="H17" i="4"/>
  <c r="H13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<sst xmlns="http://schemas.openxmlformats.org/spreadsheetml/2006/main" count="48" uniqueCount="42">
  <si>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</si>
  <si>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</si>
  <si>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</si>
  <si>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</si>
  <si>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</si>
  <si>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</si>
  <si>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</si>
  <si>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</si>
  <si>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</si>
  <si>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</si>
  <si>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</si>
  <si>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</si>
  <si>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</si>
  <si>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</si>
  <si>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</si>
  <si>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</si>
  <si>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</si>
  <si>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</si>
  <si>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</si>
  <si>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</si>
  <si>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</si>
  <si>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</si>
  <si>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</si>
  <si>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</si>
  <si>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</si>
  <si>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bua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</si>
  <si>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</si>
  <si>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</si>
  <si>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</si>
  <si>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</si>
  <si>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</si>
  <si>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</si>
  <si>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</si>
  <si>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</si>
  <si>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</si>
  <si>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</si>
  <si>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</si>
  <si>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</si>
  <si>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</si>
  <si>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</si>
  <si>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Union Bank Of India ( Mohammed Ali Road Branch )  - MR KETAN K SALOT</t>
  </si>
  <si>
    <t>As per previous valuation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</si>
</sst>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48</xdr:row>
      <xdr:rowOff>182213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71BE61-3002-4E5D-B9F3-84D8AA640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535942</xdr:colOff>
      <xdr:row>52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B94DE1-6DDB-433F-8B8E-E2B1EC37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14342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412100</xdr:colOff>
      <xdr:row>47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8747C0-FC1C-49EA-A668-15AC02F61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0500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50</xdr:row>
      <xdr:rowOff>20309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C73957-E463-4F27-A4FE-025FA3F3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9021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59625</xdr:colOff>
      <xdr:row>53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0FCBF-E857-4BCD-82B2-7A8F852DF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738025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383521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CA2DD-1AFF-4925-9531-895536374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61921" cy="9050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345415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8F6D9B-A97F-49D8-8947-5D692560A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23815" cy="9030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373994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C203F5-2446-493C-8235-77D97A398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52394" cy="8840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526330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8A317-81DE-4B6E-AE1E-30693DBC4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95130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C10" zoomScaleNormal="100" workbookViewId="0">
      <selection activeCell="W32" sqref="W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38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6" t="s">
        <v>39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480</v>
      </c>
      <c r="C10" s="4">
        <f>B10*1.2</f>
        <v>576</v>
      </c>
      <c r="D10" s="4">
        <f t="shared" ref="D10:D19" si="23">C10*1.2</f>
        <v>691.19999999999993</v>
      </c>
      <c r="E10" s="5">
        <f t="shared" ref="E10:E19" si="24">R10</f>
        <v>5300000</v>
      </c>
      <c r="F10" s="10">
        <f t="shared" ref="F10:F19" si="25">ROUND((E10/B10),0)</f>
        <v>11042</v>
      </c>
      <c r="G10" s="10">
        <f t="shared" ref="G10:G19" si="26">ROUND((E10/C10),0)</f>
        <v>9201</v>
      </c>
      <c r="H10" s="10">
        <f t="shared" ref="H10:H19" si="27">ROUND((E10/D10),0)</f>
        <v>7668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480</v>
      </c>
      <c r="R10" s="2">
        <v>5300000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441.66666666666669</v>
      </c>
      <c r="C11" s="4">
        <f t="shared" ref="C11:C19" si="30">B11*1.2</f>
        <v>530</v>
      </c>
      <c r="D11" s="4">
        <f t="shared" si="23"/>
        <v>636</v>
      </c>
      <c r="E11" s="5">
        <f t="shared" si="24"/>
        <v>4500000</v>
      </c>
      <c r="F11" s="10">
        <f t="shared" si="25"/>
        <v>10189</v>
      </c>
      <c r="G11" s="10">
        <f t="shared" si="26"/>
        <v>8491</v>
      </c>
      <c r="H11" s="10">
        <f t="shared" si="27"/>
        <v>7075</v>
      </c>
      <c r="I11" s="4" t="e">
        <f>#REF!</f>
        <v>#REF!</v>
      </c>
      <c r="J11" s="4">
        <f t="shared" si="28"/>
        <v>0</v>
      </c>
      <c r="O11">
        <v>0</v>
      </c>
      <c r="P11">
        <v>530</v>
      </c>
      <c r="Q11">
        <f t="shared" si="29"/>
        <v>441.66666666666669</v>
      </c>
      <c r="R11" s="2">
        <v>4500000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450</v>
      </c>
      <c r="C12" s="4">
        <f t="shared" si="30"/>
        <v>540</v>
      </c>
      <c r="D12" s="4">
        <f t="shared" si="23"/>
        <v>648</v>
      </c>
      <c r="E12" s="5">
        <f t="shared" si="24"/>
        <v>3500000</v>
      </c>
      <c r="F12" s="10">
        <f t="shared" si="25"/>
        <v>7778</v>
      </c>
      <c r="G12" s="10">
        <f t="shared" si="26"/>
        <v>6481</v>
      </c>
      <c r="H12" s="10">
        <f t="shared" si="27"/>
        <v>5401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450</v>
      </c>
      <c r="R12" s="2">
        <v>3500000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500</v>
      </c>
      <c r="C13" s="4">
        <f t="shared" si="30"/>
        <v>600</v>
      </c>
      <c r="D13" s="4">
        <f t="shared" si="23"/>
        <v>720</v>
      </c>
      <c r="E13" s="5">
        <f t="shared" si="24"/>
        <v>4200000</v>
      </c>
      <c r="F13" s="10">
        <f t="shared" si="25"/>
        <v>8400</v>
      </c>
      <c r="G13" s="10">
        <f t="shared" si="26"/>
        <v>7000</v>
      </c>
      <c r="H13" s="10">
        <f t="shared" si="27"/>
        <v>5833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500</v>
      </c>
      <c r="R13" s="2">
        <v>4200000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250</v>
      </c>
      <c r="C14" s="4">
        <f t="shared" si="30"/>
        <v>300</v>
      </c>
      <c r="D14" s="4">
        <f t="shared" si="23"/>
        <v>360</v>
      </c>
      <c r="E14" s="5">
        <f t="shared" si="24"/>
        <v>3000000</v>
      </c>
      <c r="F14" s="10">
        <f t="shared" si="25"/>
        <v>12000</v>
      </c>
      <c r="G14" s="10">
        <f t="shared" si="26"/>
        <v>10000</v>
      </c>
      <c r="H14" s="10">
        <f t="shared" si="27"/>
        <v>8333</v>
      </c>
      <c r="I14" s="4" t="e">
        <f>#REF!</f>
        <v>#REF!</v>
      </c>
      <c r="J14" s="4">
        <f t="shared" si="28"/>
        <v>0</v>
      </c>
      <c r="O14">
        <v>0</v>
      </c>
      <c r="P14">
        <v>300</v>
      </c>
      <c r="Q14">
        <f t="shared" si="29"/>
        <v>250</v>
      </c>
      <c r="R14" s="2">
        <v>3000000</v>
      </c>
      <c r="S14" s="8"/>
      <c r="T14" s="8"/>
    </row>
    <row r="15" spans="1:20" s="45" customFormat="1" x14ac:dyDescent="0.25">
      <c r="A15" s="43">
        <f t="shared" si="21"/>
        <v>0</v>
      </c>
      <c r="B15" s="43">
        <f t="shared" si="22"/>
        <v>530</v>
      </c>
      <c r="C15" s="43">
        <f t="shared" si="30"/>
        <v>636</v>
      </c>
      <c r="D15" s="43">
        <f t="shared" si="23"/>
        <v>763.19999999999993</v>
      </c>
      <c r="E15" s="44">
        <f t="shared" si="24"/>
        <v>4600000</v>
      </c>
      <c r="F15" s="43">
        <f t="shared" si="25"/>
        <v>8679</v>
      </c>
      <c r="G15" s="43">
        <f t="shared" si="26"/>
        <v>7233</v>
      </c>
      <c r="H15" s="43">
        <f t="shared" si="27"/>
        <v>6027</v>
      </c>
      <c r="I15" s="43" t="e">
        <f>#REF!</f>
        <v>#REF!</v>
      </c>
      <c r="J15" s="43">
        <f t="shared" si="28"/>
        <v>0</v>
      </c>
      <c r="O15" s="45">
        <v>0</v>
      </c>
      <c r="P15" s="45">
        <f t="shared" si="29"/>
        <v>0</v>
      </c>
      <c r="Q15" s="45">
        <v>530</v>
      </c>
      <c r="R15" s="42">
        <v>4600000</v>
      </c>
    </row>
    <row r="16" spans="1:20" s="45" customFormat="1" x14ac:dyDescent="0.25">
      <c r="A16" s="43">
        <f t="shared" si="21"/>
        <v>0</v>
      </c>
      <c r="B16" s="43">
        <f t="shared" si="22"/>
        <v>295.83333333333337</v>
      </c>
      <c r="C16" s="43">
        <f t="shared" si="30"/>
        <v>355.00000000000006</v>
      </c>
      <c r="D16" s="43">
        <f t="shared" si="23"/>
        <v>426.00000000000006</v>
      </c>
      <c r="E16" s="44">
        <f t="shared" si="24"/>
        <v>2950000</v>
      </c>
      <c r="F16" s="43">
        <f t="shared" si="25"/>
        <v>9972</v>
      </c>
      <c r="G16" s="43">
        <f t="shared" si="26"/>
        <v>8310</v>
      </c>
      <c r="H16" s="43">
        <f t="shared" si="27"/>
        <v>6925</v>
      </c>
      <c r="I16" s="43" t="e">
        <f>#REF!</f>
        <v>#REF!</v>
      </c>
      <c r="J16" s="43">
        <f t="shared" si="28"/>
        <v>0</v>
      </c>
      <c r="O16" s="45">
        <v>0</v>
      </c>
      <c r="P16" s="45">
        <v>355</v>
      </c>
      <c r="Q16" s="45">
        <f t="shared" si="29"/>
        <v>295.83333333333337</v>
      </c>
      <c r="R16" s="42">
        <v>2950000</v>
      </c>
    </row>
    <row r="17" spans="1:25" s="45" customFormat="1" x14ac:dyDescent="0.25">
      <c r="A17" s="43">
        <f t="shared" si="21"/>
        <v>0</v>
      </c>
      <c r="B17" s="43">
        <f t="shared" si="22"/>
        <v>395.83333333333337</v>
      </c>
      <c r="C17" s="43">
        <f t="shared" si="30"/>
        <v>475</v>
      </c>
      <c r="D17" s="43">
        <f t="shared" si="23"/>
        <v>570</v>
      </c>
      <c r="E17" s="44">
        <f t="shared" si="24"/>
        <v>4500000</v>
      </c>
      <c r="F17" s="43">
        <f t="shared" si="25"/>
        <v>11368</v>
      </c>
      <c r="G17" s="43">
        <f t="shared" si="26"/>
        <v>9474</v>
      </c>
      <c r="H17" s="43">
        <f t="shared" si="27"/>
        <v>7895</v>
      </c>
      <c r="I17" s="43" t="e">
        <f>#REF!</f>
        <v>#REF!</v>
      </c>
      <c r="J17" s="43">
        <f t="shared" si="28"/>
        <v>0</v>
      </c>
      <c r="O17" s="45">
        <v>0</v>
      </c>
      <c r="P17" s="45">
        <v>475</v>
      </c>
      <c r="Q17" s="45">
        <f t="shared" si="29"/>
        <v>395.83333333333337</v>
      </c>
      <c r="R17" s="42">
        <v>4500000</v>
      </c>
    </row>
    <row r="18" spans="1:25" x14ac:dyDescent="0.25">
      <c r="A18" s="4">
        <f t="shared" si="21"/>
        <v>0</v>
      </c>
      <c r="B18" s="4">
        <f t="shared" si="22"/>
        <v>525</v>
      </c>
      <c r="C18" s="4">
        <f t="shared" si="30"/>
        <v>630</v>
      </c>
      <c r="D18" s="4">
        <f t="shared" si="23"/>
        <v>756</v>
      </c>
      <c r="E18" s="5">
        <f t="shared" si="24"/>
        <v>6500000</v>
      </c>
      <c r="F18" s="10">
        <f t="shared" si="25"/>
        <v>12381</v>
      </c>
      <c r="G18" s="10">
        <f t="shared" si="26"/>
        <v>10317</v>
      </c>
      <c r="H18" s="10">
        <f t="shared" si="27"/>
        <v>8598</v>
      </c>
      <c r="I18" s="4" t="e">
        <f>#REF!</f>
        <v>#REF!</v>
      </c>
      <c r="J18" s="4">
        <f t="shared" si="28"/>
        <v>0</v>
      </c>
      <c r="O18">
        <v>0</v>
      </c>
      <c r="P18">
        <v>630</v>
      </c>
      <c r="Q18">
        <f t="shared" si="29"/>
        <v>525</v>
      </c>
      <c r="R18" s="2">
        <v>6500000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9000</v>
      </c>
      <c r="X20" s="21" t="s">
        <v>14</v>
      </c>
    </row>
    <row r="21" spans="1:25" ht="38.25" customHeight="1" x14ac:dyDescent="0.25">
      <c r="S21" s="11"/>
      <c r="T21" s="11"/>
      <c r="U21" s="22" t="s">
        <v>15</v>
      </c>
      <c r="V21" s="19"/>
      <c r="W21" s="20">
        <v>2200</v>
      </c>
      <c r="X21" s="23"/>
    </row>
    <row r="22" spans="1:25" ht="15.75" x14ac:dyDescent="0.25">
      <c r="S22" s="11"/>
      <c r="T22" s="11"/>
      <c r="U22" s="18" t="s">
        <v>16</v>
      </c>
      <c r="V22" s="19"/>
      <c r="W22" s="20">
        <f>W20-W21</f>
        <v>6800</v>
      </c>
      <c r="X22" s="23"/>
    </row>
    <row r="23" spans="1:25" ht="15.75" x14ac:dyDescent="0.25">
      <c r="G23" s="6"/>
      <c r="H23" s="6"/>
      <c r="S23" s="11"/>
      <c r="T23" s="11"/>
      <c r="U23" s="18" t="s">
        <v>17</v>
      </c>
      <c r="V23" s="19"/>
      <c r="W23" s="20">
        <f>W21</f>
        <v>2200</v>
      </c>
      <c r="X23" s="23"/>
    </row>
    <row r="24" spans="1:25" ht="15.75" x14ac:dyDescent="0.25">
      <c r="S24" s="11"/>
      <c r="T24" s="11"/>
      <c r="U24" s="18" t="s">
        <v>18</v>
      </c>
      <c r="V24" s="24"/>
      <c r="W24" s="25">
        <f>X24-X25</f>
        <v>31</v>
      </c>
      <c r="X24" s="26">
        <v>2023</v>
      </c>
    </row>
    <row r="25" spans="1:25" ht="15.75" x14ac:dyDescent="0.25">
      <c r="S25" s="11"/>
      <c r="T25" s="11"/>
      <c r="U25" s="18" t="s">
        <v>19</v>
      </c>
      <c r="V25" s="24"/>
      <c r="W25" s="25">
        <f>W26-W24</f>
        <v>29</v>
      </c>
      <c r="X25" s="25">
        <v>1992</v>
      </c>
      <c r="Y25" t="s">
        <v>41</v>
      </c>
    </row>
    <row r="26" spans="1:25" ht="15.75" x14ac:dyDescent="0.25">
      <c r="S26" s="11"/>
      <c r="T26" s="11"/>
      <c r="U26" s="18" t="s">
        <v>20</v>
      </c>
      <c r="V26" s="24"/>
      <c r="W26" s="25">
        <v>60</v>
      </c>
      <c r="X26" s="25"/>
    </row>
    <row r="27" spans="1:25" ht="39" customHeight="1" x14ac:dyDescent="0.25">
      <c r="P27" s="47" t="s">
        <v>40</v>
      </c>
      <c r="Q27" s="47"/>
      <c r="R27" s="47"/>
      <c r="S27" s="47"/>
      <c r="T27" s="48"/>
      <c r="U27" s="22" t="s">
        <v>21</v>
      </c>
      <c r="V27" s="24"/>
      <c r="W27" s="25">
        <f>90*W24/W26</f>
        <v>46.5</v>
      </c>
      <c r="X27" s="25"/>
    </row>
    <row r="28" spans="1:25" ht="15.75" x14ac:dyDescent="0.25">
      <c r="U28" s="18"/>
      <c r="V28" s="27"/>
      <c r="W28" s="28">
        <f>W27%</f>
        <v>0.46500000000000002</v>
      </c>
      <c r="X28" s="28"/>
    </row>
    <row r="29" spans="1:25" ht="15.75" x14ac:dyDescent="0.25">
      <c r="P29" s="15" t="s">
        <v>33</v>
      </c>
      <c r="Q29" s="15" t="s">
        <v>34</v>
      </c>
      <c r="R29" s="15" t="s">
        <v>35</v>
      </c>
      <c r="S29" s="15" t="s">
        <v>36</v>
      </c>
      <c r="T29" s="13"/>
      <c r="U29" s="18" t="s">
        <v>22</v>
      </c>
      <c r="V29" s="19"/>
      <c r="W29" s="20">
        <f>W23*W28</f>
        <v>1023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23</v>
      </c>
      <c r="V30" s="19"/>
      <c r="W30" s="20">
        <f>W23-W29</f>
        <v>1177</v>
      </c>
      <c r="X30" s="23"/>
    </row>
    <row r="31" spans="1:25" ht="15.75" x14ac:dyDescent="0.25">
      <c r="R31" s="6" t="s">
        <v>36</v>
      </c>
      <c r="S31" s="17">
        <f>SUM(S30:S30)</f>
        <v>0</v>
      </c>
      <c r="U31" s="18" t="s">
        <v>16</v>
      </c>
      <c r="V31" s="19"/>
      <c r="W31" s="20">
        <f>W22</f>
        <v>6800</v>
      </c>
      <c r="X31" s="23"/>
    </row>
    <row r="32" spans="1:25" ht="15.75" x14ac:dyDescent="0.25">
      <c r="R32" s="6" t="s">
        <v>27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37</v>
      </c>
      <c r="S33" s="17">
        <f>S31*80%</f>
        <v>0</v>
      </c>
      <c r="U33" s="29" t="s">
        <v>24</v>
      </c>
      <c r="V33" s="30"/>
      <c r="W33" s="21">
        <f>W31+W30</f>
        <v>7977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25</v>
      </c>
      <c r="V35" s="31"/>
      <c r="W35" s="26">
        <v>500</v>
      </c>
      <c r="X35" s="25"/>
    </row>
    <row r="36" spans="15:24" ht="15.75" x14ac:dyDescent="0.25">
      <c r="P36" s="14" t="s">
        <v>32</v>
      </c>
      <c r="S36" s="11"/>
      <c r="T36" s="12"/>
      <c r="U36" s="18" t="s">
        <v>26</v>
      </c>
      <c r="V36" s="32"/>
      <c r="W36" s="33">
        <f>W33*W35+X37</f>
        <v>3988500</v>
      </c>
      <c r="X36" s="34"/>
    </row>
    <row r="37" spans="15:24" ht="15.75" x14ac:dyDescent="0.25">
      <c r="S37" s="12"/>
      <c r="T37" s="11"/>
      <c r="U37" s="18" t="s">
        <v>27</v>
      </c>
      <c r="V37" s="24"/>
      <c r="W37" s="35">
        <f>W36*0.9</f>
        <v>3589650</v>
      </c>
      <c r="X37" s="36"/>
    </row>
    <row r="38" spans="15:24" ht="15.75" x14ac:dyDescent="0.25">
      <c r="S38" s="11"/>
      <c r="T38" s="11"/>
      <c r="U38" s="18" t="s">
        <v>28</v>
      </c>
      <c r="V38" s="24"/>
      <c r="W38" s="35">
        <f>W36*0.8</f>
        <v>3190800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29</v>
      </c>
      <c r="V40" s="39"/>
      <c r="W40" s="40">
        <f>W21*W35</f>
        <v>1100000</v>
      </c>
      <c r="X40" s="40"/>
    </row>
    <row r="41" spans="15:24" ht="15.75" x14ac:dyDescent="0.25">
      <c r="U41" s="18" t="s">
        <v>30</v>
      </c>
      <c r="V41" s="24"/>
      <c r="W41" s="37"/>
      <c r="X41" s="37"/>
    </row>
    <row r="42" spans="15:24" ht="15.75" x14ac:dyDescent="0.25">
      <c r="U42" s="41" t="s">
        <v>31</v>
      </c>
      <c r="V42" s="37"/>
      <c r="W42" s="35">
        <f>W36*0.025/12</f>
        <v>8309.375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2023-12-28T07:25:22Z</dcterms:modified>
</cp:coreProperties>
</file>