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9592A85-AF24-4A1B-8663-731C9DF57D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J8" i="5"/>
  <c r="I8" i="5"/>
  <c r="E40" i="5"/>
  <c r="G36" i="5" l="1"/>
  <c r="I36" i="5"/>
  <c r="G39" i="5"/>
  <c r="L8" i="5" l="1"/>
  <c r="I34" i="5" l="1"/>
  <c r="L9" i="5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7" i="5"/>
  <c r="K40" i="5"/>
  <c r="B25" i="5" l="1"/>
  <c r="B23" i="5"/>
  <c r="B22" i="5"/>
  <c r="B21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<sst xmlns="http://schemas.openxmlformats.org/spreadsheetml/2006/main" count="28" uniqueCount="28">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</sst>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0" fillId="0" borderId="0" xfId="0" applyFill="1"/>
    <xf numFmtId="0" fontId="0" fillId="0" borderId="1" xfId="0" applyFill="1" applyBorder="1"/>
    <xf numFmtId="0" fontId="1" fillId="0" borderId="1" xfId="0" applyFont="1" applyFill="1" applyBorder="1"/>
    <xf numFmtId="43" fontId="0" fillId="0" borderId="1" xfId="0" applyNumberFormat="1" applyFill="1" applyBorder="1"/>
    <xf numFmtId="0" fontId="0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A5F589-95F7-44BB-A1E9-5FCB0614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E00289-049F-4548-9968-21C5F3167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06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workbookViewId="0">
      <selection activeCell="I5" sqref="I5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2023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2023</v>
      </c>
      <c r="C5" s="2"/>
      <c r="I5" s="2">
        <v>2023</v>
      </c>
      <c r="J5" s="2">
        <v>2023</v>
      </c>
      <c r="K5" s="2">
        <f>J5-I5</f>
        <v>0</v>
      </c>
      <c r="L5" s="2">
        <f>K5-60</f>
        <v>-60</v>
      </c>
    </row>
    <row r="6" spans="1:12" x14ac:dyDescent="0.25">
      <c r="A6" s="2" t="s">
        <v>7</v>
      </c>
      <c r="B6" s="2">
        <f>B4-B5</f>
        <v>0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-60</v>
      </c>
      <c r="C7" s="2"/>
      <c r="I7" s="2" t="s">
        <v>27</v>
      </c>
      <c r="J7" s="2" t="s">
        <v>26</v>
      </c>
      <c r="K7" s="2"/>
      <c r="L7">
        <v>26620</v>
      </c>
    </row>
    <row r="8" spans="1:12" x14ac:dyDescent="0.25">
      <c r="A8" s="2" t="s">
        <v>8</v>
      </c>
      <c r="B8" s="4">
        <f>348*2600</f>
        <v>904800</v>
      </c>
      <c r="C8" s="4"/>
      <c r="I8" s="14">
        <f>29.36*10.764</f>
        <v>316.03103999999996</v>
      </c>
      <c r="J8">
        <f>I8*1.1</f>
        <v>347.63414399999999</v>
      </c>
      <c r="K8" s="2"/>
      <c r="L8">
        <f>L7/100*105</f>
        <v>27951</v>
      </c>
    </row>
    <row r="9" spans="1:12" x14ac:dyDescent="0.25">
      <c r="A9" s="2" t="s">
        <v>9</v>
      </c>
      <c r="B9" s="2"/>
      <c r="C9" s="2"/>
      <c r="I9" s="2"/>
      <c r="J9" s="2"/>
      <c r="K9" s="2"/>
      <c r="L9">
        <f>L8/10.764</f>
        <v>2596.711259754738</v>
      </c>
    </row>
    <row r="10" spans="1:12" x14ac:dyDescent="0.25">
      <c r="A10" s="2"/>
      <c r="B10" s="2"/>
      <c r="C10" s="2"/>
      <c r="I10" s="7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7"/>
      <c r="J11" s="2"/>
      <c r="K11" s="2"/>
    </row>
    <row r="12" spans="1:12" x14ac:dyDescent="0.25">
      <c r="A12" s="2" t="s">
        <v>11</v>
      </c>
      <c r="B12" s="2">
        <f>B11*B6/60</f>
        <v>0</v>
      </c>
      <c r="C12" s="2"/>
    </row>
    <row r="13" spans="1:12" x14ac:dyDescent="0.25">
      <c r="A13" s="2"/>
      <c r="B13" s="5">
        <f>B12%</f>
        <v>0</v>
      </c>
      <c r="C13" s="5"/>
    </row>
    <row r="14" spans="1:12" x14ac:dyDescent="0.25">
      <c r="A14" s="2"/>
      <c r="B14" s="2"/>
      <c r="C14" s="2"/>
    </row>
    <row r="15" spans="1:12" x14ac:dyDescent="0.25">
      <c r="A15" s="2" t="s">
        <v>12</v>
      </c>
      <c r="B15" s="4">
        <f>ROUND((B8*B13),0)</f>
        <v>0</v>
      </c>
      <c r="C15" s="4"/>
    </row>
    <row r="16" spans="1:12" x14ac:dyDescent="0.25">
      <c r="A16" s="2" t="s">
        <v>2</v>
      </c>
      <c r="B16" s="4">
        <v>316</v>
      </c>
      <c r="C16" s="4"/>
    </row>
    <row r="17" spans="1:13" x14ac:dyDescent="0.25">
      <c r="A17" s="2" t="s">
        <v>25</v>
      </c>
      <c r="B17" s="2">
        <v>13200</v>
      </c>
      <c r="C17" s="2"/>
    </row>
    <row r="18" spans="1:13" x14ac:dyDescent="0.25">
      <c r="A18" s="2" t="s">
        <v>13</v>
      </c>
      <c r="B18" s="4">
        <f>B17*B16</f>
        <v>4171200</v>
      </c>
      <c r="C18" s="4"/>
    </row>
    <row r="19" spans="1:13" x14ac:dyDescent="0.25">
      <c r="A19" s="2" t="s">
        <v>14</v>
      </c>
      <c r="B19" s="2"/>
      <c r="C19" s="2"/>
    </row>
    <row r="20" spans="1:13" x14ac:dyDescent="0.25">
      <c r="A20" s="3" t="s">
        <v>15</v>
      </c>
      <c r="B20" s="6">
        <f>B18-B15</f>
        <v>4171200</v>
      </c>
      <c r="C20" s="6"/>
      <c r="D20" s="1"/>
      <c r="E20" s="1"/>
    </row>
    <row r="21" spans="1:13" x14ac:dyDescent="0.25">
      <c r="A21" s="3" t="s">
        <v>16</v>
      </c>
      <c r="B21" s="6">
        <f>ROUND((B20*90%),0)</f>
        <v>3754080</v>
      </c>
      <c r="C21" s="6"/>
    </row>
    <row r="22" spans="1:13" x14ac:dyDescent="0.25">
      <c r="A22" s="3" t="s">
        <v>17</v>
      </c>
      <c r="B22" s="6">
        <f>ROUND((B20*80%),0)</f>
        <v>3336960</v>
      </c>
      <c r="C22" s="6"/>
    </row>
    <row r="23" spans="1:13" x14ac:dyDescent="0.25">
      <c r="A23" s="3" t="s">
        <v>18</v>
      </c>
      <c r="B23" s="6">
        <f>MROUND((B20*0.03/12),500)</f>
        <v>10500</v>
      </c>
      <c r="C23" s="6"/>
    </row>
    <row r="24" spans="1:13" ht="18.75" x14ac:dyDescent="0.3">
      <c r="H24" s="9"/>
      <c r="I24" s="9"/>
      <c r="J24" s="9"/>
      <c r="K24" s="9"/>
      <c r="L24" s="9"/>
    </row>
    <row r="25" spans="1:13" ht="18.75" x14ac:dyDescent="0.3">
      <c r="B25" s="1">
        <f>B20/270</f>
        <v>15448.888888888889</v>
      </c>
      <c r="D25" s="1"/>
      <c r="H25" s="9"/>
      <c r="I25" s="9"/>
      <c r="J25" s="9"/>
      <c r="K25" s="9"/>
      <c r="L25" s="9"/>
    </row>
    <row r="26" spans="1:13" ht="16.5" x14ac:dyDescent="0.3">
      <c r="B26" s="1"/>
      <c r="F26" s="8"/>
      <c r="G26" s="8"/>
      <c r="H26" s="8"/>
      <c r="I26" s="8"/>
    </row>
    <row r="29" spans="1:13" x14ac:dyDescent="0.25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5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5">
      <c r="B31" s="10"/>
      <c r="C31" s="10"/>
      <c r="D31" s="10"/>
      <c r="E31" s="10" t="s">
        <v>20</v>
      </c>
      <c r="F31" s="10"/>
      <c r="G31" s="10"/>
      <c r="H31" s="10"/>
      <c r="I31" s="10"/>
      <c r="J31" s="10"/>
      <c r="K31" s="10"/>
      <c r="L31" s="10"/>
      <c r="M31" s="10"/>
    </row>
    <row r="32" spans="1:13" x14ac:dyDescent="0.25">
      <c r="B32" s="10"/>
      <c r="C32" s="10"/>
      <c r="D32" s="11" t="s">
        <v>4</v>
      </c>
      <c r="E32" s="11" t="s">
        <v>21</v>
      </c>
      <c r="F32" s="11" t="s">
        <v>0</v>
      </c>
      <c r="G32" s="11" t="s">
        <v>22</v>
      </c>
      <c r="H32" s="11" t="s">
        <v>23</v>
      </c>
      <c r="I32" s="11"/>
      <c r="J32" s="10"/>
      <c r="K32" s="10"/>
      <c r="L32" s="10"/>
      <c r="M32" s="10"/>
    </row>
    <row r="33" spans="2:13" x14ac:dyDescent="0.25">
      <c r="B33" s="10"/>
      <c r="C33" s="10"/>
      <c r="D33" s="11"/>
      <c r="E33" s="12">
        <v>435</v>
      </c>
      <c r="F33" s="11">
        <v>4300000</v>
      </c>
      <c r="G33" s="11">
        <f t="shared" ref="G33:G37" si="0">F33/E33</f>
        <v>9885.0574712643684</v>
      </c>
      <c r="H33" s="11" t="e">
        <f t="shared" ref="H33:H37" si="1">F33/D33</f>
        <v>#DIV/0!</v>
      </c>
      <c r="I33" s="11">
        <f t="shared" ref="I33:I37" si="2">D33/E33</f>
        <v>0</v>
      </c>
      <c r="J33" s="10"/>
      <c r="K33" s="10"/>
      <c r="L33" s="10"/>
      <c r="M33" s="10"/>
    </row>
    <row r="34" spans="2:13" x14ac:dyDescent="0.25">
      <c r="B34" s="10"/>
      <c r="C34" s="10"/>
      <c r="D34" s="11"/>
      <c r="E34" s="12">
        <v>310</v>
      </c>
      <c r="F34" s="11">
        <v>4400000</v>
      </c>
      <c r="G34" s="11">
        <f t="shared" si="0"/>
        <v>14193.548387096775</v>
      </c>
      <c r="H34" s="11" t="e">
        <f t="shared" si="1"/>
        <v>#DIV/0!</v>
      </c>
      <c r="I34" s="11">
        <f t="shared" si="2"/>
        <v>0</v>
      </c>
      <c r="J34" s="10"/>
      <c r="K34" s="10"/>
      <c r="L34" s="10"/>
      <c r="M34" s="10"/>
    </row>
    <row r="35" spans="2:13" x14ac:dyDescent="0.25">
      <c r="B35" s="10"/>
      <c r="C35" s="10"/>
      <c r="D35" s="11"/>
      <c r="E35" s="11"/>
      <c r="F35" s="13"/>
      <c r="G35" s="11" t="e">
        <f t="shared" si="0"/>
        <v>#DIV/0!</v>
      </c>
      <c r="H35" s="11" t="e">
        <f t="shared" si="1"/>
        <v>#DIV/0!</v>
      </c>
      <c r="I35" s="11" t="e">
        <f t="shared" si="2"/>
        <v>#DIV/0!</v>
      </c>
      <c r="J35" s="10"/>
      <c r="K35" s="10"/>
      <c r="L35" s="10"/>
      <c r="M35" s="10"/>
    </row>
    <row r="36" spans="2:13" x14ac:dyDescent="0.25">
      <c r="B36" s="10"/>
      <c r="C36" s="10"/>
      <c r="D36" s="11"/>
      <c r="E36" s="11"/>
      <c r="F36" s="13"/>
      <c r="G36" s="11" t="e">
        <f t="shared" si="0"/>
        <v>#DIV/0!</v>
      </c>
      <c r="H36" s="11" t="e">
        <f t="shared" si="1"/>
        <v>#DIV/0!</v>
      </c>
      <c r="I36" s="11" t="e">
        <f t="shared" si="2"/>
        <v>#DIV/0!</v>
      </c>
      <c r="J36" s="10"/>
      <c r="K36" s="10"/>
      <c r="L36" s="10"/>
      <c r="M36" s="10"/>
    </row>
    <row r="37" spans="2:13" x14ac:dyDescent="0.25">
      <c r="B37" s="10"/>
      <c r="C37" s="10"/>
      <c r="D37" s="11"/>
      <c r="E37" s="11"/>
      <c r="F37" s="11"/>
      <c r="G37" s="11" t="e">
        <f t="shared" si="0"/>
        <v>#DIV/0!</v>
      </c>
      <c r="H37" s="11" t="e">
        <f t="shared" si="1"/>
        <v>#DIV/0!</v>
      </c>
      <c r="I37" s="11" t="e">
        <f t="shared" si="2"/>
        <v>#DIV/0!</v>
      </c>
      <c r="J37" s="10"/>
      <c r="K37" s="10"/>
      <c r="L37" s="10"/>
      <c r="M37" s="10"/>
    </row>
    <row r="38" spans="2:13" x14ac:dyDescent="0.25">
      <c r="B38" s="10"/>
      <c r="C38" s="10"/>
      <c r="D38" s="10"/>
      <c r="E38" s="10" t="s">
        <v>24</v>
      </c>
      <c r="F38" s="10"/>
      <c r="G38" s="10"/>
      <c r="H38" s="10"/>
      <c r="I38" s="10"/>
      <c r="J38" s="10"/>
      <c r="K38" s="10"/>
      <c r="L38" s="10"/>
      <c r="M38" s="10"/>
    </row>
    <row r="39" spans="2:13" x14ac:dyDescent="0.25">
      <c r="B39" s="10"/>
      <c r="C39" s="10"/>
      <c r="D39" s="10"/>
      <c r="E39" s="11"/>
      <c r="F39" s="11"/>
      <c r="G39" s="11" t="e">
        <f>F39/E39</f>
        <v>#DIV/0!</v>
      </c>
      <c r="H39" s="11">
        <v>210000</v>
      </c>
      <c r="I39" s="11">
        <v>30000</v>
      </c>
      <c r="J39" s="11">
        <f>I39+H39+F39</f>
        <v>240000</v>
      </c>
      <c r="K39" s="11" t="e">
        <f>J39/E39</f>
        <v>#DIV/0!</v>
      </c>
      <c r="L39" s="13"/>
      <c r="M39" s="11"/>
    </row>
    <row r="40" spans="2:13" x14ac:dyDescent="0.25">
      <c r="B40" s="10"/>
      <c r="C40" s="10"/>
      <c r="D40" s="11"/>
      <c r="E40" s="11">
        <f>41.82*10.764</f>
        <v>450.15047999999996</v>
      </c>
      <c r="F40" s="11">
        <v>10500000</v>
      </c>
      <c r="G40" s="11">
        <f>F40/E40</f>
        <v>23325.533275006172</v>
      </c>
      <c r="H40" s="11">
        <v>630000</v>
      </c>
      <c r="I40" s="11">
        <v>30000</v>
      </c>
      <c r="J40" s="11">
        <f>I40+H40+F40</f>
        <v>11160000</v>
      </c>
      <c r="K40" s="11">
        <f>J40/E40</f>
        <v>24791.709652292277</v>
      </c>
      <c r="L40" s="13" t="e">
        <f>J40/D40</f>
        <v>#DIV/0!</v>
      </c>
      <c r="M40" s="11" t="e">
        <f>F40/D40</f>
        <v>#DIV/0!</v>
      </c>
    </row>
    <row r="41" spans="2:13" x14ac:dyDescent="0.25">
      <c r="B41" s="10"/>
      <c r="C41" s="10"/>
      <c r="D41" s="11"/>
      <c r="E41" s="11">
        <v>270</v>
      </c>
      <c r="F41" s="11">
        <v>4900000</v>
      </c>
      <c r="G41" s="11">
        <f>F41/E41</f>
        <v>18148.14814814815</v>
      </c>
      <c r="H41" s="11">
        <v>294000</v>
      </c>
      <c r="I41" s="11">
        <v>30000</v>
      </c>
      <c r="J41" s="11">
        <f>I41+H41+F41</f>
        <v>5224000</v>
      </c>
      <c r="K41" s="11">
        <f>J41/E41</f>
        <v>19348.14814814815</v>
      </c>
      <c r="L41" s="11"/>
      <c r="M41" s="11"/>
    </row>
    <row r="42" spans="2:13" x14ac:dyDescent="0.25">
      <c r="B42" s="10"/>
      <c r="C42" s="10"/>
      <c r="D42" s="11"/>
      <c r="E42" s="11"/>
      <c r="F42" s="11">
        <v>3000000</v>
      </c>
      <c r="G42" s="11" t="e">
        <f>F42/E42</f>
        <v>#DIV/0!</v>
      </c>
      <c r="H42" s="11">
        <v>180000</v>
      </c>
      <c r="I42" s="11">
        <v>30000</v>
      </c>
      <c r="J42" s="11">
        <f>I42+H42+F42</f>
        <v>3210000</v>
      </c>
      <c r="K42" s="11" t="e">
        <f>J42/E42</f>
        <v>#DIV/0!</v>
      </c>
      <c r="L42" s="11"/>
      <c r="M42" s="11"/>
    </row>
    <row r="43" spans="2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2023-12-27T05:36:55Z</dcterms:modified>
</cp:coreProperties>
</file>